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tif" ContentType="image/tiff"/>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purl.oclc.org/ooxml/officeDocument/relationships/extendedProperties" Target="docProps/app.xml"/><Relationship Id="rId2" Type="http://schemas.openxmlformats.org/package/2006/relationships/metadata/core-properties" Target="docProps/core.xml"/><Relationship Id="rId1" Type="http://purl.oclc.org/ooxml/officeDocument/relationships/officeDocument" Target="xl/workbook.xml"/></Relationships>
</file>

<file path=xl/workbook.xml><?xml version="1.0" encoding="utf-8"?>
<workbook xmlns="http://purl.oclc.org/ooxml/spreadsheetml/main" xmlns:r="http://purl.oclc.org/ooxml/officeDocument/relationships" xmlns:mc="http://schemas.openxmlformats.org/markup-compatibility/2006" xmlns:x15="http://schemas.microsoft.com/office/spreadsheetml/2010/11/main" mc:Ignorable="x15" conformance="strict">
  <fileVersion appName="xl" lastEdited="6" lowestEdited="6" rupBuild="14420"/>
  <workbookPr dateCompatibility="0" showInkAnnotation="0" codeName="ThisWorkbook" autoCompressPictures="0"/>
  <mc:AlternateContent xmlns:mc="http://schemas.openxmlformats.org/markup-compatibility/2006">
    <mc:Choice Requires="x15">
      <x15ac:absPath xmlns:x15ac="http://schemas.microsoft.com/office/spreadsheetml/2010/11/ac" url="C:\Users\jtalbot\Desktop\"/>
    </mc:Choice>
  </mc:AlternateContent>
  <bookViews>
    <workbookView xWindow="28680" yWindow="-300" windowWidth="29040" windowHeight="15840" firstSheet="4" activeTab="4"/>
  </bookViews>
  <sheets>
    <sheet name="Delivery Calculator" sheetId="6" state="hidden" r:id="rId1"/>
    <sheet name="Size Calculator" sheetId="9" state="hidden" r:id="rId2"/>
    <sheet name="Data 3" sheetId="8" state="hidden" r:id="rId3"/>
    <sheet name="Data 4" sheetId="10" state="hidden" r:id="rId4"/>
    <sheet name="Spine Calculator" sheetId="1" r:id="rId5"/>
    <sheet name="A Size Templates" sheetId="7" state="hidden" r:id="rId6"/>
    <sheet name="Templates" sheetId="5" state="hidden" r:id="rId7"/>
    <sheet name="data" sheetId="2" state="hidden" r:id="rId8"/>
    <sheet name="Data (2)" sheetId="4" state="hidden" r:id="rId9"/>
  </sheets>
  <definedNames>
    <definedName name="_xlnm.Print_Area" localSheetId="5">'A Size Templates'!$A$1:$H$20</definedName>
    <definedName name="_xlnm.Print_Area" localSheetId="7">data!$A$1:$J$87</definedName>
    <definedName name="_xlnm.Print_Area" localSheetId="0">'Delivery Calculator'!$A$1:$F$20</definedName>
    <definedName name="_xlnm.Print_Area" localSheetId="1">'Size Calculator'!$A$1:$G$20</definedName>
    <definedName name="_xlnm.Print_Area" localSheetId="4">'Spine Calculator'!$B$8:$F$33</definedName>
    <definedName name="Z_0DE2A2F8_3250_4F9E_BA72_2E65E7867BEA_.wvu.Cols" localSheetId="5" hidden="1">'A Size Templates'!$I:$XFD</definedName>
    <definedName name="Z_0DE2A2F8_3250_4F9E_BA72_2E65E7867BEA_.wvu.Cols" localSheetId="0" hidden="1">'Delivery Calculator'!$G:$XFD</definedName>
    <definedName name="Z_0DE2A2F8_3250_4F9E_BA72_2E65E7867BEA_.wvu.Cols" localSheetId="1" hidden="1">'Size Calculator'!$H:$XFD</definedName>
    <definedName name="Z_0DE2A2F8_3250_4F9E_BA72_2E65E7867BEA_.wvu.Cols" localSheetId="4" hidden="1">'Spine Calculator'!$H:$XFD</definedName>
    <definedName name="Z_0DE2A2F8_3250_4F9E_BA72_2E65E7867BEA_.wvu.PrintArea" localSheetId="5" hidden="1">'A Size Templates'!$A$1:$H$20</definedName>
    <definedName name="Z_0DE2A2F8_3250_4F9E_BA72_2E65E7867BEA_.wvu.PrintArea" localSheetId="7" hidden="1">data!$A$1:$J$87</definedName>
    <definedName name="Z_0DE2A2F8_3250_4F9E_BA72_2E65E7867BEA_.wvu.PrintArea" localSheetId="0" hidden="1">'Delivery Calculator'!$A$1:$F$20</definedName>
    <definedName name="Z_0DE2A2F8_3250_4F9E_BA72_2E65E7867BEA_.wvu.PrintArea" localSheetId="1" hidden="1">'Size Calculator'!$A$1:$G$20</definedName>
    <definedName name="Z_0DE2A2F8_3250_4F9E_BA72_2E65E7867BEA_.wvu.PrintArea" localSheetId="4" hidden="1">'Spine Calculator'!$B$8:$F$33</definedName>
    <definedName name="Z_0DE2A2F8_3250_4F9E_BA72_2E65E7867BEA_.wvu.Rows" localSheetId="5" hidden="1">'A Size Templates'!$26:$1048576,'A Size Templates'!$21:$25</definedName>
    <definedName name="Z_0DE2A2F8_3250_4F9E_BA72_2E65E7867BEA_.wvu.Rows" localSheetId="0" hidden="1">'Delivery Calculator'!$26:$1048576,'Delivery Calculator'!$21:$25</definedName>
    <definedName name="Z_0DE2A2F8_3250_4F9E_BA72_2E65E7867BEA_.wvu.Rows" localSheetId="1" hidden="1">'Size Calculator'!$26:$1048576,'Size Calculator'!$21:$25</definedName>
    <definedName name="Z_0DE2A2F8_3250_4F9E_BA72_2E65E7867BEA_.wvu.Rows" localSheetId="4" hidden="1">'Spine Calculator'!$38:$1048576,'Spine Calculator'!$33:$37</definedName>
    <definedName name="Z_C2589CBA_CB85_479C_8969_17F061BCD476_.wvu.Cols" localSheetId="0" hidden="1">'Delivery Calculator'!$G:$XFD</definedName>
    <definedName name="Z_C2589CBA_CB85_479C_8969_17F061BCD476_.wvu.PrintArea" localSheetId="0" hidden="1">'Delivery Calculator'!$A$1:$F$20</definedName>
    <definedName name="Z_C2589CBA_CB85_479C_8969_17F061BCD476_.wvu.Rows" localSheetId="0" hidden="1">'Delivery Calculator'!$26:$1048576,'Delivery Calculator'!$21:$25</definedName>
  </definedNames>
  <calcPr calcId="152511"/>
  <customWorkbookViews>
    <customWorkbookView name="Calculator" guid="{0DE2A2F8-3250-4F9E-BA72-2E65E7867BEA}" xWindow="262" yWindow="56" windowWidth="1095" windowHeight="757" activeSheetId="1" showFormulaBar="0"/>
  </customWorkbookViews>
  <extLst>
    <ext xmlns:x14="http://schemas.microsoft.com/office/spreadsheetml/2009/9/main" uri="{79F54976-1DA5-4618-B147-4CDE4B953A38}">
      <x14:workbookPr/>
    </ext>
    <ext xmlns="http://schemas.openxmlformats.org/spreadsheetml/2006/main" xmlns:xcalcf="http://schemas.microsoft.com/office/spreadsheetml/2018/calcfeatures" uri="{B58B0392-4F1F-4190-BB64-5DF3571DCE5F}">
      <xcalcf:calcFeatures>
        <xcalcf:feature name="microsoft.com:RD"/>
      </xcalcf:calcFeatures>
    </ext>
    <ext xmlns="http://schemas.openxmlformats.org/spreadsheetml/2006/main" xmlns:mx="http://schemas.microsoft.com/office/mac/excel/2008/main" uri="{7523E5D3-25F3-A5E0-1632-64F254C22452}">
      <mx:ArchID Flags="2"/>
    </ext>
  </extLst>
</workbook>
</file>

<file path=xl/calcChain.xml><?xml version="1.0" encoding="utf-8"?>
<calcChain xmlns="http://purl.oclc.org/ooxml/spreadsheetml/main">
  <c r="C10" i="2" l="1"/>
  <c r="F5" i="2" l="1"/>
  <c r="H5" i="2" l="1"/>
  <c r="C19" i="2" s="1"/>
  <c r="B16" i="1" l="1"/>
  <c r="S36" i="10" l="1"/>
  <c r="S35" i="10" s="1"/>
  <c r="S34" i="10" s="1"/>
  <c r="S33" i="10" s="1"/>
  <c r="S32" i="10" s="1"/>
  <c r="S31" i="10" s="1"/>
  <c r="S30" i="10" s="1"/>
  <c r="S29" i="10" s="1"/>
  <c r="S28" i="10" s="1"/>
  <c r="S27" i="10" s="1"/>
  <c r="S26" i="10" s="1"/>
  <c r="S25" i="10" s="1"/>
  <c r="G25" i="10"/>
  <c r="H25" i="10"/>
  <c r="H24" i="10"/>
  <c r="H23" i="10" s="1"/>
  <c r="G24" i="10"/>
  <c r="G23" i="10" s="1"/>
  <c r="F34" i="10"/>
  <c r="D34" i="10"/>
  <c r="L16" i="10"/>
  <c r="M16" i="10" l="1"/>
  <c r="F7" i="10" l="1"/>
  <c r="E7" i="10"/>
  <c r="F11" i="10"/>
  <c r="F12" i="10"/>
  <c r="S7" i="10" l="1"/>
  <c r="Q20" i="10"/>
  <c r="Q19" i="10" s="1"/>
  <c r="Q18" i="10" s="1"/>
  <c r="Q17" i="10" s="1"/>
  <c r="Q16" i="10" s="1"/>
  <c r="Q15" i="10" s="1"/>
  <c r="Q14" i="10" s="1"/>
  <c r="F17" i="10"/>
  <c r="F18" i="10"/>
  <c r="F19" i="10"/>
  <c r="F20" i="10"/>
  <c r="E17" i="10"/>
  <c r="E18" i="10"/>
  <c r="E19" i="10"/>
  <c r="E20" i="10"/>
  <c r="E9" i="10"/>
  <c r="E11" i="10"/>
  <c r="E12" i="10"/>
  <c r="E13" i="10"/>
  <c r="E14" i="10"/>
  <c r="E15" i="10"/>
  <c r="E16" i="10"/>
  <c r="F10" i="10"/>
  <c r="F13" i="10"/>
  <c r="H7" i="10" s="1"/>
  <c r="K12" i="10" s="1"/>
  <c r="F14" i="10"/>
  <c r="F15" i="10"/>
  <c r="F16" i="10"/>
  <c r="F9" i="10"/>
  <c r="F8" i="10"/>
  <c r="Q13" i="10" l="1"/>
  <c r="Q12" i="10" s="1"/>
  <c r="Q11" i="10" s="1"/>
  <c r="Q10" i="10" s="1"/>
  <c r="Q9" i="10" s="1"/>
  <c r="Q8" i="10" s="1"/>
  <c r="Q7" i="10" s="1"/>
  <c r="J16" i="10" s="1"/>
  <c r="E8" i="10"/>
  <c r="Z57" i="8" l="1"/>
  <c r="Z56" i="8" s="1"/>
  <c r="Z55" i="8" s="1"/>
  <c r="Z54" i="8" s="1"/>
  <c r="Z53" i="8" s="1"/>
  <c r="Z52" i="8" s="1"/>
  <c r="Z51" i="8" s="1"/>
  <c r="Z50" i="8" s="1"/>
  <c r="Z49" i="8" s="1"/>
  <c r="Z48" i="8" s="1"/>
  <c r="Z47" i="8" s="1"/>
  <c r="Z46" i="8" s="1"/>
  <c r="Z45" i="8" s="1"/>
  <c r="Z44" i="8" s="1"/>
  <c r="Z43" i="8" s="1"/>
  <c r="Z42" i="8" s="1"/>
  <c r="Z41" i="8" s="1"/>
  <c r="Z40" i="8" s="1"/>
  <c r="Z39" i="8" s="1"/>
  <c r="Z38" i="8" s="1"/>
  <c r="Z37" i="8" s="1"/>
  <c r="Z36" i="8" s="1"/>
  <c r="Z35" i="8" s="1"/>
  <c r="Z34" i="8" s="1"/>
  <c r="Z33" i="8" s="1"/>
  <c r="Z32" i="8" s="1"/>
  <c r="Z31" i="8" s="1"/>
  <c r="Z30" i="8" s="1"/>
  <c r="Z29" i="8" s="1"/>
  <c r="Z28" i="8" s="1"/>
  <c r="Z27" i="8" s="1"/>
  <c r="Z26" i="8" s="1"/>
  <c r="Z25" i="8" s="1"/>
  <c r="Z24" i="8" s="1"/>
  <c r="Z23" i="8" s="1"/>
  <c r="Z22" i="8" s="1"/>
  <c r="Z21" i="8" s="1"/>
  <c r="Z20" i="8" s="1"/>
  <c r="Z19" i="8" s="1"/>
  <c r="Z18" i="8" s="1"/>
  <c r="X57" i="8"/>
  <c r="X56" i="8" s="1"/>
  <c r="X55" i="8" s="1"/>
  <c r="X54" i="8" s="1"/>
  <c r="X53" i="8" s="1"/>
  <c r="X52" i="8" s="1"/>
  <c r="X51" i="8" s="1"/>
  <c r="X50" i="8" s="1"/>
  <c r="X49" i="8" s="1"/>
  <c r="X48" i="8" s="1"/>
  <c r="X47" i="8" s="1"/>
  <c r="X46" i="8" s="1"/>
  <c r="X45" i="8" s="1"/>
  <c r="X44" i="8" s="1"/>
  <c r="X43" i="8" s="1"/>
  <c r="X42" i="8" s="1"/>
  <c r="X41" i="8" s="1"/>
  <c r="X40" i="8" s="1"/>
  <c r="X39" i="8" s="1"/>
  <c r="X38" i="8" s="1"/>
  <c r="X37" i="8" s="1"/>
  <c r="X36" i="8" s="1"/>
  <c r="X35" i="8" s="1"/>
  <c r="X34" i="8" s="1"/>
  <c r="X33" i="8" s="1"/>
  <c r="X32" i="8" s="1"/>
  <c r="X31" i="8" s="1"/>
  <c r="X30" i="8" s="1"/>
  <c r="X29" i="8" s="1"/>
  <c r="X28" i="8" s="1"/>
  <c r="X27" i="8" s="1"/>
  <c r="X26" i="8" s="1"/>
  <c r="X25" i="8" s="1"/>
  <c r="X24" i="8" s="1"/>
  <c r="X23" i="8" s="1"/>
  <c r="X22" i="8" s="1"/>
  <c r="X21" i="8" s="1"/>
  <c r="X20" i="8" s="1"/>
  <c r="X19" i="8" s="1"/>
  <c r="V57" i="8"/>
  <c r="V56" i="8" s="1"/>
  <c r="V55" i="8" s="1"/>
  <c r="V54" i="8" s="1"/>
  <c r="V53" i="8" s="1"/>
  <c r="V52" i="8" s="1"/>
  <c r="V51" i="8" s="1"/>
  <c r="V50" i="8" s="1"/>
  <c r="V49" i="8" s="1"/>
  <c r="V48" i="8" s="1"/>
  <c r="V47" i="8" s="1"/>
  <c r="V46" i="8" s="1"/>
  <c r="V45" i="8" s="1"/>
  <c r="V44" i="8" s="1"/>
  <c r="V43" i="8" s="1"/>
  <c r="V42" i="8" s="1"/>
  <c r="V41" i="8" s="1"/>
  <c r="V40" i="8" s="1"/>
  <c r="V39" i="8" s="1"/>
  <c r="V38" i="8" s="1"/>
  <c r="V37" i="8" s="1"/>
  <c r="V36" i="8" s="1"/>
  <c r="V35" i="8" s="1"/>
  <c r="V34" i="8" s="1"/>
  <c r="V33" i="8" s="1"/>
  <c r="V32" i="8" s="1"/>
  <c r="V31" i="8" s="1"/>
  <c r="V30" i="8" s="1"/>
  <c r="V29" i="8" s="1"/>
  <c r="V28" i="8" s="1"/>
  <c r="V27" i="8" s="1"/>
  <c r="V26" i="8" s="1"/>
  <c r="V25" i="8" s="1"/>
  <c r="V24" i="8" s="1"/>
  <c r="V23" i="8" s="1"/>
  <c r="V22" i="8" s="1"/>
  <c r="V21" i="8" s="1"/>
  <c r="V20" i="8" s="1"/>
  <c r="V19" i="8" s="1"/>
  <c r="V18" i="8" s="1"/>
  <c r="X18" i="8" l="1"/>
  <c r="X17" i="8" s="1"/>
  <c r="Z17" i="8"/>
  <c r="V17" i="8"/>
  <c r="T57" i="8"/>
  <c r="T56" i="8" s="1"/>
  <c r="T55" i="8" s="1"/>
  <c r="T54" i="8" s="1"/>
  <c r="T53" i="8" s="1"/>
  <c r="T52" i="8" s="1"/>
  <c r="T51" i="8" s="1"/>
  <c r="T50" i="8" s="1"/>
  <c r="T49" i="8" s="1"/>
  <c r="T48" i="8" s="1"/>
  <c r="T47" i="8" s="1"/>
  <c r="T46" i="8" s="1"/>
  <c r="T45" i="8" s="1"/>
  <c r="T44" i="8" s="1"/>
  <c r="T43" i="8" s="1"/>
  <c r="T42" i="8" s="1"/>
  <c r="T41" i="8" s="1"/>
  <c r="T40" i="8" s="1"/>
  <c r="T39" i="8" s="1"/>
  <c r="T38" i="8" s="1"/>
  <c r="T37" i="8" s="1"/>
  <c r="T36" i="8" s="1"/>
  <c r="T35" i="8" s="1"/>
  <c r="T34" i="8" s="1"/>
  <c r="T33" i="8" s="1"/>
  <c r="T32" i="8" s="1"/>
  <c r="T31" i="8" s="1"/>
  <c r="T30" i="8" s="1"/>
  <c r="T29" i="8" s="1"/>
  <c r="T28" i="8" s="1"/>
  <c r="T27" i="8" s="1"/>
  <c r="T26" i="8" s="1"/>
  <c r="T25" i="8" s="1"/>
  <c r="T24" i="8" s="1"/>
  <c r="T23" i="8" s="1"/>
  <c r="T22" i="8" s="1"/>
  <c r="T21" i="8" s="1"/>
  <c r="T20" i="8" s="1"/>
  <c r="T19" i="8" s="1"/>
  <c r="T18" i="8" s="1"/>
  <c r="T17" i="8" s="1"/>
  <c r="P57" i="8" l="1"/>
  <c r="P56" i="8" s="1"/>
  <c r="P55" i="8" s="1"/>
  <c r="P54" i="8" s="1"/>
  <c r="P53" i="8" s="1"/>
  <c r="P52" i="8" s="1"/>
  <c r="P51" i="8" s="1"/>
  <c r="P50" i="8" s="1"/>
  <c r="P49" i="8" s="1"/>
  <c r="P48" i="8" s="1"/>
  <c r="P47" i="8" s="1"/>
  <c r="P46" i="8" s="1"/>
  <c r="P45" i="8" s="1"/>
  <c r="P44" i="8" s="1"/>
  <c r="P43" i="8" s="1"/>
  <c r="P42" i="8" s="1"/>
  <c r="P41" i="8" s="1"/>
  <c r="P40" i="8" s="1"/>
  <c r="P39" i="8" s="1"/>
  <c r="P38" i="8" s="1"/>
  <c r="P37" i="8" s="1"/>
  <c r="P36" i="8" s="1"/>
  <c r="P35" i="8" s="1"/>
  <c r="P34" i="8" s="1"/>
  <c r="P33" i="8" s="1"/>
  <c r="P32" i="8" s="1"/>
  <c r="P31" i="8" s="1"/>
  <c r="P30" i="8" s="1"/>
  <c r="P29" i="8" s="1"/>
  <c r="P28" i="8" s="1"/>
  <c r="P27" i="8" s="1"/>
  <c r="P26" i="8" s="1"/>
  <c r="P25" i="8" s="1"/>
  <c r="P24" i="8" s="1"/>
  <c r="P23" i="8" s="1"/>
  <c r="P22" i="8" s="1"/>
  <c r="P21" i="8" s="1"/>
  <c r="P20" i="8" s="1"/>
  <c r="P19" i="8" s="1"/>
  <c r="P18" i="8" s="1"/>
  <c r="P17" i="8" s="1"/>
  <c r="L57" i="8" l="1"/>
  <c r="L56" i="8" s="1"/>
  <c r="L55" i="8" s="1"/>
  <c r="L54" i="8" s="1"/>
  <c r="L53" i="8" s="1"/>
  <c r="L52" i="8" s="1"/>
  <c r="L51" i="8" s="1"/>
  <c r="L50" i="8" s="1"/>
  <c r="L49" i="8" s="1"/>
  <c r="L48" i="8" s="1"/>
  <c r="L47" i="8" s="1"/>
  <c r="L46" i="8" s="1"/>
  <c r="L45" i="8" s="1"/>
  <c r="L44" i="8" s="1"/>
  <c r="L43" i="8" s="1"/>
  <c r="L42" i="8" s="1"/>
  <c r="L41" i="8" s="1"/>
  <c r="L40" i="8" s="1"/>
  <c r="L39" i="8" s="1"/>
  <c r="L38" i="8" s="1"/>
  <c r="L37" i="8" s="1"/>
  <c r="L36" i="8" s="1"/>
  <c r="L35" i="8" s="1"/>
  <c r="L34" i="8" s="1"/>
  <c r="L33" i="8" s="1"/>
  <c r="L32" i="8" s="1"/>
  <c r="L31" i="8" s="1"/>
  <c r="L30" i="8" s="1"/>
  <c r="L29" i="8" s="1"/>
  <c r="L28" i="8" s="1"/>
  <c r="L27" i="8" s="1"/>
  <c r="L26" i="8" s="1"/>
  <c r="N57" i="8" l="1"/>
  <c r="N56" i="8" s="1"/>
  <c r="N55" i="8" s="1"/>
  <c r="N54" i="8" s="1"/>
  <c r="N53" i="8" s="1"/>
  <c r="N52" i="8" s="1"/>
  <c r="N51" i="8" s="1"/>
  <c r="N50" i="8" s="1"/>
  <c r="N49" i="8" s="1"/>
  <c r="N48" i="8" s="1"/>
  <c r="N47" i="8" s="1"/>
  <c r="N46" i="8" s="1"/>
  <c r="N45" i="8" s="1"/>
  <c r="N44" i="8" s="1"/>
  <c r="N43" i="8" s="1"/>
  <c r="N42" i="8" s="1"/>
  <c r="N41" i="8" s="1"/>
  <c r="N40" i="8" s="1"/>
  <c r="N39" i="8" s="1"/>
  <c r="N38" i="8" s="1"/>
  <c r="N37" i="8" s="1"/>
  <c r="N36" i="8" s="1"/>
  <c r="N35" i="8" s="1"/>
  <c r="N34" i="8" s="1"/>
  <c r="N33" i="8" s="1"/>
  <c r="N32" i="8" s="1"/>
  <c r="N31" i="8" s="1"/>
  <c r="N30" i="8" s="1"/>
  <c r="N29" i="8" s="1"/>
  <c r="N28" i="8" s="1"/>
  <c r="N27" i="8" s="1"/>
  <c r="N26" i="8" s="1"/>
  <c r="N25" i="8" s="1"/>
  <c r="N24" i="8" s="1"/>
  <c r="N23" i="8" s="1"/>
  <c r="N22" i="8" s="1"/>
  <c r="N21" i="8" s="1"/>
  <c r="N20" i="8" s="1"/>
  <c r="N19" i="8" s="1"/>
  <c r="N18" i="8" s="1"/>
  <c r="N17" i="8" s="1"/>
  <c r="J57" i="8" l="1"/>
  <c r="J56" i="8" s="1"/>
  <c r="J55" i="8" s="1"/>
  <c r="J54" i="8" s="1"/>
  <c r="J53" i="8" s="1"/>
  <c r="J52" i="8" s="1"/>
  <c r="J51" i="8" s="1"/>
  <c r="J50" i="8" s="1"/>
  <c r="J49" i="8" s="1"/>
  <c r="J48" i="8" s="1"/>
  <c r="J47" i="8" s="1"/>
  <c r="J46" i="8" s="1"/>
  <c r="J45" i="8" s="1"/>
  <c r="J44" i="8" s="1"/>
  <c r="J43" i="8" s="1"/>
  <c r="J42" i="8" s="1"/>
  <c r="J41" i="8" s="1"/>
  <c r="J40" i="8" s="1"/>
  <c r="J39" i="8" s="1"/>
  <c r="J38" i="8" s="1"/>
  <c r="J37" i="8" s="1"/>
  <c r="J36" i="8" s="1"/>
  <c r="J35" i="8" s="1"/>
  <c r="J34" i="8" s="1"/>
  <c r="J33" i="8" s="1"/>
  <c r="J32" i="8" s="1"/>
  <c r="J31" i="8" s="1"/>
  <c r="J30" i="8" s="1"/>
  <c r="J29" i="8" s="1"/>
  <c r="J28" i="8" s="1"/>
  <c r="J27" i="8" s="1"/>
  <c r="J26" i="8" s="1"/>
  <c r="H57" i="8"/>
  <c r="H56" i="8" s="1"/>
  <c r="H55" i="8" s="1"/>
  <c r="H54" i="8" s="1"/>
  <c r="H53" i="8" s="1"/>
  <c r="H52" i="8" s="1"/>
  <c r="H51" i="8" s="1"/>
  <c r="H50" i="8" s="1"/>
  <c r="H49" i="8" s="1"/>
  <c r="H48" i="8" s="1"/>
  <c r="H47" i="8" s="1"/>
  <c r="H46" i="8" s="1"/>
  <c r="H45" i="8" s="1"/>
  <c r="H44" i="8" s="1"/>
  <c r="H43" i="8" s="1"/>
  <c r="H42" i="8" s="1"/>
  <c r="H41" i="8" s="1"/>
  <c r="H40" i="8" s="1"/>
  <c r="H39" i="8" s="1"/>
  <c r="H38" i="8" s="1"/>
  <c r="H37" i="8" s="1"/>
  <c r="H36" i="8" s="1"/>
  <c r="H35" i="8" s="1"/>
  <c r="H34" i="8" s="1"/>
  <c r="H33" i="8" s="1"/>
  <c r="H32" i="8" s="1"/>
  <c r="H31" i="8" s="1"/>
  <c r="H30" i="8" s="1"/>
  <c r="H29" i="8" s="1"/>
  <c r="H28" i="8" s="1"/>
  <c r="H27" i="8" s="1"/>
  <c r="H26" i="8" s="1"/>
  <c r="F57" i="8" l="1"/>
  <c r="F56" i="8" s="1"/>
  <c r="F55" i="8" s="1"/>
  <c r="F54" i="8" s="1"/>
  <c r="F53" i="8" s="1"/>
  <c r="F52" i="8" s="1"/>
  <c r="F51" i="8" s="1"/>
  <c r="F50" i="8" s="1"/>
  <c r="F49" i="8" s="1"/>
  <c r="F48" i="8" s="1"/>
  <c r="F47" i="8" s="1"/>
  <c r="F46" i="8" s="1"/>
  <c r="F45" i="8" s="1"/>
  <c r="F44" i="8" s="1"/>
  <c r="F43" i="8" s="1"/>
  <c r="F42" i="8" s="1"/>
  <c r="F41" i="8" s="1"/>
  <c r="F40" i="8" s="1"/>
  <c r="F39" i="8" s="1"/>
  <c r="F38" i="8" s="1"/>
  <c r="F37" i="8" s="1"/>
  <c r="F36" i="8" s="1"/>
  <c r="F35" i="8" s="1"/>
  <c r="F34" i="8" s="1"/>
  <c r="F33" i="8" s="1"/>
  <c r="F32" i="8" s="1"/>
  <c r="F31" i="8" s="1"/>
  <c r="F30" i="8" s="1"/>
  <c r="F29" i="8" s="1"/>
  <c r="F28" i="8" s="1"/>
  <c r="F27" i="8" s="1"/>
  <c r="F26" i="8" s="1"/>
  <c r="D57" i="8"/>
  <c r="D56" i="8" s="1"/>
  <c r="D55" i="8" l="1"/>
  <c r="D54" i="8" s="1"/>
  <c r="D53" i="8" s="1"/>
  <c r="D52" i="8" s="1"/>
  <c r="D51" i="8" s="1"/>
  <c r="D50" i="8" s="1"/>
  <c r="D49" i="8" s="1"/>
  <c r="D48" i="8" s="1"/>
  <c r="D47" i="8" s="1"/>
  <c r="D46" i="8" s="1"/>
  <c r="D45" i="8" s="1"/>
  <c r="D44" i="8" s="1"/>
  <c r="D43" i="8" s="1"/>
  <c r="D42" i="8" s="1"/>
  <c r="D41" i="8" s="1"/>
  <c r="D40" i="8" s="1"/>
  <c r="D39" i="8" s="1"/>
  <c r="D38" i="8" s="1"/>
  <c r="D37" i="8" s="1"/>
  <c r="D36" i="8" s="1"/>
  <c r="D35" i="8" s="1"/>
  <c r="D34" i="8" s="1"/>
  <c r="D33" i="8" s="1"/>
  <c r="D32" i="8" s="1"/>
  <c r="D31" i="8" s="1"/>
  <c r="D30" i="8" s="1"/>
  <c r="D29" i="8" s="1"/>
  <c r="D28" i="8" s="1"/>
  <c r="D27" i="8" s="1"/>
  <c r="D26" i="8" s="1"/>
  <c r="L25" i="8"/>
  <c r="L24" i="8" s="1"/>
  <c r="L23" i="8" s="1"/>
  <c r="L22" i="8" s="1"/>
  <c r="L21" i="8" s="1"/>
  <c r="L20" i="8" s="1"/>
  <c r="L19" i="8" s="1"/>
  <c r="L18" i="8" s="1"/>
  <c r="J25" i="8"/>
  <c r="J24" i="8" s="1"/>
  <c r="J23" i="8" s="1"/>
  <c r="J22" i="8" s="1"/>
  <c r="J21" i="8" s="1"/>
  <c r="J20" i="8" s="1"/>
  <c r="J19" i="8" s="1"/>
  <c r="J18" i="8" s="1"/>
  <c r="J17" i="8" s="1"/>
  <c r="H25" i="8"/>
  <c r="H24" i="8" s="1"/>
  <c r="H23" i="8" s="1"/>
  <c r="F25" i="8"/>
  <c r="F24" i="8" s="1"/>
  <c r="F23" i="8" s="1"/>
  <c r="F22" i="8" s="1"/>
  <c r="F21" i="8" s="1"/>
  <c r="F20" i="8" s="1"/>
  <c r="F19" i="8" s="1"/>
  <c r="F18" i="8" s="1"/>
  <c r="F17" i="8" l="1"/>
  <c r="H11" i="8" s="1"/>
  <c r="L17" i="8" l="1"/>
  <c r="D25" i="8"/>
  <c r="D24" i="8" s="1"/>
  <c r="D23" i="8" s="1"/>
  <c r="D22" i="8" s="1"/>
  <c r="D21" i="8" s="1"/>
  <c r="B20" i="4" l="1"/>
  <c r="B18" i="4"/>
  <c r="B14" i="6" l="1"/>
  <c r="I5" i="4"/>
  <c r="E12" i="4"/>
  <c r="E11" i="4"/>
  <c r="E10" i="4"/>
  <c r="E9" i="4"/>
  <c r="F7" i="4" s="1"/>
  <c r="E8" i="4"/>
  <c r="E7" i="4"/>
  <c r="E6" i="4"/>
  <c r="F6" i="4" s="1"/>
  <c r="E5" i="4"/>
  <c r="F5" i="4" s="1"/>
  <c r="E4" i="4"/>
  <c r="F4" i="4" s="1"/>
  <c r="C4" i="4"/>
  <c r="D4" i="4" s="1"/>
  <c r="C12" i="4"/>
  <c r="C11" i="4"/>
  <c r="C10" i="4"/>
  <c r="C9" i="4"/>
  <c r="C8" i="4"/>
  <c r="D6" i="4" s="1"/>
  <c r="C7" i="4"/>
  <c r="C6" i="4"/>
  <c r="D7" i="4" s="1"/>
  <c r="C5" i="4"/>
  <c r="D5" i="4" s="1"/>
  <c r="I4" i="4" l="1"/>
  <c r="F13" i="4"/>
  <c r="F11" i="4"/>
  <c r="F9" i="4"/>
  <c r="F10" i="4"/>
  <c r="F12" i="4"/>
  <c r="C18" i="4" l="1"/>
  <c r="C20" i="4"/>
  <c r="C14" i="6" l="1"/>
  <c r="C5" i="2"/>
  <c r="C7" i="2"/>
  <c r="D5" i="2"/>
  <c r="D7" i="2"/>
  <c r="C6" i="2"/>
  <c r="D10" i="2"/>
  <c r="D9" i="2"/>
  <c r="D8" i="2"/>
  <c r="D6" i="2"/>
  <c r="C9" i="2"/>
  <c r="C8" i="2"/>
  <c r="E19" i="2" l="1"/>
  <c r="D16" i="1" s="1"/>
  <c r="D17" i="1" s="1"/>
  <c r="D19" i="2"/>
  <c r="C16" i="1" s="1"/>
  <c r="C17" i="1" s="1"/>
  <c r="F19" i="2"/>
  <c r="G19" i="2" l="1"/>
  <c r="F16" i="1" s="1"/>
  <c r="F17" i="1" s="1"/>
  <c r="E16" i="1"/>
  <c r="E17" i="1" s="1"/>
  <c r="I8" i="4"/>
  <c r="I7" i="4"/>
  <c r="D20" i="4" l="1"/>
  <c r="D18" i="4"/>
  <c r="E18" i="4" l="1"/>
  <c r="D14" i="6"/>
  <c r="D20" i="8"/>
  <c r="D19" i="8" s="1"/>
  <c r="D18" i="8" s="1"/>
  <c r="D17" i="8" s="1"/>
  <c r="H22" i="8" l="1"/>
  <c r="H21" i="8" s="1"/>
  <c r="H20" i="8" s="1"/>
  <c r="H19" i="8" s="1"/>
  <c r="H18" i="8" s="1"/>
  <c r="H17" i="8" s="1"/>
  <c r="F11" i="8" s="1"/>
  <c r="G9" i="8" l="1"/>
  <c r="G7" i="8" s="1"/>
  <c r="G5" i="8" s="1"/>
  <c r="K9" i="10" l="1"/>
  <c r="D14" i="9" s="1"/>
  <c r="K8" i="10"/>
  <c r="M9" i="10"/>
  <c r="F14" i="9" s="1"/>
  <c r="M8" i="10"/>
  <c r="E10" i="10" l="1"/>
  <c r="G7" i="10" s="1"/>
  <c r="J12" i="10" s="1"/>
  <c r="J9" i="10" s="1"/>
  <c r="L9" i="10" l="1"/>
  <c r="E14" i="9" s="1"/>
  <c r="L8" i="10" l="1"/>
  <c r="J8" i="10"/>
  <c r="C14" i="9"/>
  <c r="Q23" i="10" l="1"/>
  <c r="Q36" i="10" s="1"/>
  <c r="Q35" i="10" s="1"/>
  <c r="Q34" i="10" s="1"/>
  <c r="Q33" i="10" s="1"/>
  <c r="Q32" i="10" s="1"/>
  <c r="Q31" i="10" s="1"/>
  <c r="Q30" i="10" s="1"/>
  <c r="Q29" i="10" s="1"/>
  <c r="K16" i="10" l="1"/>
  <c r="J14" i="10" s="1"/>
  <c r="B13" i="9" s="1"/>
  <c r="Q28" i="10"/>
  <c r="Q27" i="10" s="1"/>
  <c r="Q26" i="10" s="1"/>
  <c r="Q25" i="10" s="1"/>
  <c r="Q24" i="10" s="1"/>
  <c r="S24" i="10"/>
  <c r="S23" i="10" s="1"/>
</calcChain>
</file>

<file path=xl/sharedStrings.xml><?xml version="1.0" encoding="utf-8"?>
<sst xmlns="http://purl.oclc.org/ooxml/spreadsheetml/main" count="955" uniqueCount="650">
  <si>
    <t xml:space="preserve">Page </t>
  </si>
  <si>
    <t>148x148</t>
  </si>
  <si>
    <t>210x210</t>
  </si>
  <si>
    <t>Orientation</t>
  </si>
  <si>
    <t>Hieght</t>
  </si>
  <si>
    <t>Width</t>
  </si>
  <si>
    <t>Inner Stock</t>
  </si>
  <si>
    <t>Inner Size</t>
  </si>
  <si>
    <t>Cover Stock</t>
  </si>
  <si>
    <t>Cover Size</t>
  </si>
  <si>
    <t>Perfect Bound Spine Calculator</t>
  </si>
  <si>
    <t>Version v2.2</t>
  </si>
  <si>
    <t>orientation</t>
  </si>
  <si>
    <t>spine</t>
  </si>
  <si>
    <t>inner width</t>
  </si>
  <si>
    <t>cover width</t>
  </si>
  <si>
    <t>120gsm uncoated</t>
  </si>
  <si>
    <t>150gsm silk</t>
  </si>
  <si>
    <t>350gsm silk</t>
  </si>
  <si>
    <t>portrait</t>
  </si>
  <si>
    <t>inner height</t>
  </si>
  <si>
    <t>cover height</t>
  </si>
  <si>
    <t>40pp</t>
  </si>
  <si>
    <t>42pp</t>
  </si>
  <si>
    <t>44pp</t>
  </si>
  <si>
    <t>46pp</t>
  </si>
  <si>
    <t>48pp</t>
  </si>
  <si>
    <t>50pp</t>
  </si>
  <si>
    <t>60pp</t>
  </si>
  <si>
    <t>52pp</t>
  </si>
  <si>
    <t>54pp</t>
  </si>
  <si>
    <t>56pp</t>
  </si>
  <si>
    <t>58pp</t>
  </si>
  <si>
    <t>62pp</t>
  </si>
  <si>
    <t>64pp</t>
  </si>
  <si>
    <t>66pp</t>
  </si>
  <si>
    <t>68pp</t>
  </si>
  <si>
    <t>70pp</t>
  </si>
  <si>
    <t>72pp</t>
  </si>
  <si>
    <t>74pp</t>
  </si>
  <si>
    <t>76pp</t>
  </si>
  <si>
    <t>78pp</t>
  </si>
  <si>
    <t>80pp</t>
  </si>
  <si>
    <t>82pp</t>
  </si>
  <si>
    <t>84pp</t>
  </si>
  <si>
    <t>86pp</t>
  </si>
  <si>
    <t>88pp</t>
  </si>
  <si>
    <t>90pp</t>
  </si>
  <si>
    <t>92pp</t>
  </si>
  <si>
    <t>94pp</t>
  </si>
  <si>
    <t>96pp</t>
  </si>
  <si>
    <t>98pp</t>
  </si>
  <si>
    <t>100pp</t>
  </si>
  <si>
    <t>102pp</t>
  </si>
  <si>
    <t>104pp</t>
  </si>
  <si>
    <t>106pp</t>
  </si>
  <si>
    <t>108pp</t>
  </si>
  <si>
    <t>110pp</t>
  </si>
  <si>
    <t>112pp</t>
  </si>
  <si>
    <t>114pp</t>
  </si>
  <si>
    <t>116pp</t>
  </si>
  <si>
    <t>118pp</t>
  </si>
  <si>
    <t>120pp</t>
  </si>
  <si>
    <t>a4</t>
  </si>
  <si>
    <t>a5</t>
  </si>
  <si>
    <t>a6</t>
  </si>
  <si>
    <t>dl</t>
  </si>
  <si>
    <t>Route One</t>
  </si>
  <si>
    <t>Instant Print</t>
  </si>
  <si>
    <t>Estimated Delivery</t>
  </si>
  <si>
    <t>7-10 Working Days</t>
  </si>
  <si>
    <t>3-4 Days</t>
  </si>
  <si>
    <t>Dispatch Type</t>
  </si>
  <si>
    <t>Dispatch</t>
  </si>
  <si>
    <t>Turnaround Type</t>
  </si>
  <si>
    <t>Turnaround</t>
  </si>
  <si>
    <t>Days</t>
  </si>
  <si>
    <t>R1P</t>
  </si>
  <si>
    <t>IP</t>
  </si>
  <si>
    <t>A0</t>
  </si>
  <si>
    <t>A1</t>
  </si>
  <si>
    <t>A2</t>
  </si>
  <si>
    <t>A3</t>
  </si>
  <si>
    <t>A4</t>
  </si>
  <si>
    <t>A5</t>
  </si>
  <si>
    <t>A6</t>
  </si>
  <si>
    <t>A7</t>
  </si>
  <si>
    <t>BC Mini</t>
  </si>
  <si>
    <t xml:space="preserve">BC </t>
  </si>
  <si>
    <t>60x40</t>
  </si>
  <si>
    <t>40x30</t>
  </si>
  <si>
    <t>55x55</t>
  </si>
  <si>
    <t>DL</t>
  </si>
  <si>
    <t>148x148 4pp</t>
  </si>
  <si>
    <t>210x210 4pp</t>
  </si>
  <si>
    <t>DL 4pp</t>
  </si>
  <si>
    <t>brand</t>
  </si>
  <si>
    <t>artwork type</t>
  </si>
  <si>
    <t>day of
approval</t>
  </si>
  <si>
    <t>production type</t>
  </si>
  <si>
    <t>delivery type</t>
  </si>
  <si>
    <t>estimated
dispatch day</t>
  </si>
  <si>
    <t>estimated
delivery day</t>
  </si>
  <si>
    <t>approval time</t>
  </si>
  <si>
    <t>version 2.1</t>
  </si>
  <si>
    <t>monday</t>
  </si>
  <si>
    <t>tuesday</t>
  </si>
  <si>
    <t>wednesday</t>
  </si>
  <si>
    <t>thursday</t>
  </si>
  <si>
    <t>1 working day</t>
  </si>
  <si>
    <t>next day</t>
  </si>
  <si>
    <t>instantprint</t>
  </si>
  <si>
    <t>friday</t>
  </si>
  <si>
    <t>saturday</t>
  </si>
  <si>
    <t>sunday</t>
  </si>
  <si>
    <t>n/a</t>
  </si>
  <si>
    <t>monday - tuesday</t>
  </si>
  <si>
    <t>tuesday - wednesday</t>
  </si>
  <si>
    <t>wednesday - thursday</t>
  </si>
  <si>
    <t>thursday - friday</t>
  </si>
  <si>
    <t>friday - monday</t>
  </si>
  <si>
    <t>contact</t>
  </si>
  <si>
    <t>sales</t>
  </si>
  <si>
    <t>Dl</t>
  </si>
  <si>
    <t>Portrait</t>
  </si>
  <si>
    <t>Landscape</t>
  </si>
  <si>
    <t>Formula</t>
  </si>
  <si>
    <t>K:\3. Web Channels\2. Artwork Documents\Artwork Templates\1. Templates\Perfect Bound Booklet\350gsm Silk Cover - 150gsm Silk Inner\A4\A4-Portrait\A4-40pp-Perfect-Bound-Spine-3mm</t>
  </si>
  <si>
    <t>K:\3. Web Channels\2. Artwork Documents\Artwork Templates\1. Templates\Perfect Bound Booklet\350gsm Silk Cover - 150gsm Silk Inner\A4\A4-Portrait\A4-42pp-Perfect-Bound-Spine-3.125mm</t>
  </si>
  <si>
    <t>K:\3. Web Channels\2. Artwork Documents\Artwork Templates\1. Templates\Perfect Bound Booklet\350gsm Silk Cover - 150gsm Silk Inner\A4\A4-Landscape\A4_Double_Perfect Bound_40pp_Landscape</t>
  </si>
  <si>
    <t>K:\3. Web Channels\2. Artwork Documents\Artwork Templates\1. Templates\Perfect Bound Booklet\350gsm Silk Cover - 150gsm Silk Inner\A4\A4-Portrait\A4-44pp-Perfect-Bound-Spine-3.25mm</t>
  </si>
  <si>
    <t>K:\3. Web Channels\2. Artwork Documents\Artwork Templates\1. Templates\Perfect Bound Booklet\350gsm Silk Cover - 150gsm Silk Inner\A5\A5-Portrait\A5_Double_Perfect Bound_40pp_Portrait</t>
  </si>
  <si>
    <t>K:\3. Web Channels\2. Artwork Documents\Artwork Templates\1. Templates\Perfect Bound Booklet\350gsm Silk Cover - 150gsm Silk Inner\A5\A5-Landscape\A5_Double_Perfect Bound_40pp_Landscape</t>
  </si>
  <si>
    <t>K:\3. Web Channels\2. Artwork Documents\Artwork Templates\1. Templates\Perfect Bound Booklet\350gsm Silk Cover - 150gsm Silk Inner\A4\A4-Portrait\A4-46pp-Perfect-Bound-Spine-3.375mm</t>
  </si>
  <si>
    <t>K:\3. Web Channels\2. Artwork Documents\Artwork Templates\1. Templates\Perfect Bound Booklet\350gsm Silk Cover - 150gsm Silk Inner\A4\A4-Portrait\A4-48pp-Perfect-Bound-Spine-3.5mm</t>
  </si>
  <si>
    <t>K:\3. Web Channels\2. Artwork Documents\Artwork Templates\1. Templates\Perfect Bound Booklet\350gsm Silk Cover - 150gsm Silk Inner\A4\A4-Portrait\A4-50pp-Perfect-Bound-Spine-3.625mm</t>
  </si>
  <si>
    <t>K:\3. Web Channels\2. Artwork Documents\Artwork Templates\1. Templates\Perfect Bound Booklet\350gsm Silk Cover - 150gsm Silk Inner\A4\A4-Portrait\A4-52pp-Perfect-Bound-Spine-3.75mm</t>
  </si>
  <si>
    <t>K:\3. Web Channels\2. Artwork Documents\Artwork Templates\1. Templates\Perfect Bound Booklet\350gsm Silk Cover - 150gsm Silk Inner\A4\A4-Portrait\A4-54pp-Perfect-Bound-Spine-3.875mm</t>
  </si>
  <si>
    <t>K:\3. Web Channels\2. Artwork Documents\Artwork Templates\1. Templates\Perfect Bound Booklet\350gsm Silk Cover - 150gsm Silk Inner\A4\A4-Portrait\A4-56pp-Perfect-Bound-Spine-4mm</t>
  </si>
  <si>
    <t>K:\3. Web Channels\2. Artwork Documents\Artwork Templates\1. Templates\Perfect Bound Booklet\350gsm Silk Cover - 150gsm Silk Inner\A4\A4-Landscape\A4_Double_Perfect Bound_42pp_Landscape</t>
  </si>
  <si>
    <t>K:\3. Web Channels\2. Artwork Documents\Artwork Templates\1. Templates\Perfect Bound Booklet\350gsm Silk Cover - 150gsm Silk Inner\A6\A6-Portrait\A6_Double_Perfect Bound_40pp_Portrait</t>
  </si>
  <si>
    <t>K:\3. Web Channels\2. Artwork Documents\Artwork Templates\1. Templates\Perfect Bound Booklet\350gsm Silk Cover - 150gsm Silk Inner\A6\A6-Landscape\A6_Double_Perfect Bound_40pp_Landscape</t>
  </si>
  <si>
    <t>K:\3. Web Channels\2. Artwork Documents\Artwork Templates\1. Templates\Perfect Bound Booklet\350gsm Silk Cover - 150gsm Silk Inner\A5\A5-Portrait\A5_Double_Perfect Bound_42pp_Portrait</t>
  </si>
  <si>
    <t>K:\3. Web Channels\2. Artwork Documents\Artwork Templates\1. Templates\Perfect Bound Booklet\350gsm Silk Cover - 150gsm Silk Inner\A4\A4-Landscape\A4_Double_Perfect Bound_44pp_Landscape</t>
  </si>
  <si>
    <t>K:\3. Web Channels\2. Artwork Documents\Artwork Templates\1. Templates\Perfect Bound Booklet\350gsm Silk Cover - 150gsm Silk Inner\A4\A4-Landscape\A4_Double_Perfect Bound_46pp_Landscape</t>
  </si>
  <si>
    <t>K:\3. Web Channels\2. Artwork Documents\Artwork Templates\1. Templates\Perfect Bound Booklet\350gsm Silk Cover - 150gsm Silk Inner\A4\A4-Landscape\A4_Double_Perfect Bound_48pp_Landscape</t>
  </si>
  <si>
    <t>K:\3. Web Channels\2. Artwork Documents\Artwork Templates\1. Templates\Perfect Bound Booklet\350gsm Silk Cover - 150gsm Silk Inner\A4\A4-Landscape\A4_Double_Perfect Bound_50pp_Landscape</t>
  </si>
  <si>
    <t>K:\3. Web Channels\2. Artwork Documents\Artwork Templates\1. Templates\Perfect Bound Booklet\350gsm Silk Cover - 150gsm Silk Inner\A4\A4-Landscape\A4_Double_Perfect Bound_52pp_Landscape</t>
  </si>
  <si>
    <t>K:\3. Web Channels\2. Artwork Documents\Artwork Templates\1. Templates\Perfect Bound Booklet\350gsm Silk Cover - 150gsm Silk Inner\A4\A4-Landscape\A4_Double_Perfect Bound_54pp_Landscape</t>
  </si>
  <si>
    <t>K:\3. Web Channels\2. Artwork Documents\Artwork Templates\1. Templates\Perfect Bound Booklet\350gsm Silk Cover - 150gsm Silk Inner\A4\A4-Landscape\A4_Double_Perfect Bound_56pp_Landscape</t>
  </si>
  <si>
    <t>K:\3. Web Channels\2. Artwork Documents\Artwork Templates\1. Templates\Perfect Bound Booklet\350gsm Silk Cover - 150gsm Silk Inner\A5\A5-Portrait\A5_Double_Perfect Bound_44pp_Portrait</t>
  </si>
  <si>
    <t>K:\3. Web Channels\2. Artwork Documents\Artwork Templates\1. Templates\Perfect Bound Booklet\350gsm Silk Cover - 150gsm Silk Inner\A5\A5-Portrait\A5_Double_Perfect Bound_46pp_Portrait</t>
  </si>
  <si>
    <t>K:\3. Web Channels\2. Artwork Documents\Artwork Templates\1. Templates\Perfect Bound Booklet\350gsm Silk Cover - 150gsm Silk Inner\A5\A5-Portrait\A5_Double_Perfect Bound_48pp_Portrait</t>
  </si>
  <si>
    <t>K:\3. Web Channels\2. Artwork Documents\Artwork Templates\1. Templates\Perfect Bound Booklet\350gsm Silk Cover - 150gsm Silk Inner\A5\A5-Portrait\A5_Double_Perfect Bound_50pp_Portrait</t>
  </si>
  <si>
    <t>K:\3. Web Channels\2. Artwork Documents\Artwork Templates\1. Templates\Perfect Bound Booklet\350gsm Silk Cover - 150gsm Silk Inner\A5\A5-Portrait\A5_Double_Perfect Bound_52pp_Portrait</t>
  </si>
  <si>
    <t>K:\3. Web Channels\2. Artwork Documents\Artwork Templates\1. Templates\Perfect Bound Booklet\350gsm Silk Cover - 150gsm Silk Inner\A5\A5-Portrait\A5_Double_Perfect Bound_54pp_Portrait</t>
  </si>
  <si>
    <t>K:\3. Web Channels\2. Artwork Documents\Artwork Templates\1. Templates\Perfect Bound Booklet\350gsm Silk Cover - 150gsm Silk Inner\A5\A5-Portrait\A5_Double_Perfect Bound_56pp_Portrait</t>
  </si>
  <si>
    <t>K:\3. Web Channels\2. Artwork Documents\Artwork Templates\1. Templates\Perfect Bound Booklet\350gsm Silk Cover - 150gsm Silk Inner\A5\A5-Landscape\A5_Double_Perfect Bound_42pp_Landscape</t>
  </si>
  <si>
    <t>K:\3. Web Channels\2. Artwork Documents\Artwork Templates\1. Templates\Perfect Bound Booklet\350gsm Silk Cover - 150gsm Silk Inner\A5\A5-Landscape\A5_Double_Perfect Bound_44pp_Landscape</t>
  </si>
  <si>
    <t>K:\3. Web Channels\2. Artwork Documents\Artwork Templates\1. Templates\Perfect Bound Booklet\350gsm Silk Cover - 150gsm Silk Inner\A5\A5-Landscape\A5_Double_Perfect Bound_46pp_Landscape</t>
  </si>
  <si>
    <t>K:\3. Web Channels\2. Artwork Documents\Artwork Templates\1. Templates\Perfect Bound Booklet\350gsm Silk Cover - 150gsm Silk Inner\A5\A5-Landscape\A5_Double_Perfect Bound_48pp_Landscape</t>
  </si>
  <si>
    <t>K:\3. Web Channels\2. Artwork Documents\Artwork Templates\1. Templates\Perfect Bound Booklet\350gsm Silk Cover - 150gsm Silk Inner\A5\A5-Landscape\A5_Double_Perfect Bound_50pp_Landscape</t>
  </si>
  <si>
    <t>K:\3. Web Channels\2. Artwork Documents\Artwork Templates\1. Templates\Perfect Bound Booklet\350gsm Silk Cover - 150gsm Silk Inner\A5\A5-Landscape\A5_Double_Perfect Bound_52pp_Landscape</t>
  </si>
  <si>
    <t>K:\3. Web Channels\2. Artwork Documents\Artwork Templates\1. Templates\Perfect Bound Booklet\350gsm Silk Cover - 150gsm Silk Inner\A5\A5-Landscape\A5_Double_Perfect Bound_54pp_Landscape</t>
  </si>
  <si>
    <t>K:\3. Web Channels\2. Artwork Documents\Artwork Templates\1. Templates\Perfect Bound Booklet\350gsm Silk Cover - 150gsm Silk Inner\A5\A5-Landscape\A5_Double_Perfect Bound_56pp_Landscape</t>
  </si>
  <si>
    <t>SQ 148</t>
  </si>
  <si>
    <t>SQ 210</t>
  </si>
  <si>
    <t>K:\3. Web Channels\2. Artwork Documents\Artwork Templates\1. Templates\Perfect Bound Booklet\350gsm Silk Cover - 150gsm Silk Inner\A6\A6-Portrait\A6_Double_Perfect Bound_42pp_Portrait</t>
  </si>
  <si>
    <t>K:\3. Web Channels\2. Artwork Documents\Artwork Templates\1. Templates\Perfect Bound Booklet\350gsm Silk Cover - 150gsm Silk Inner\A6\A6-Portrait\A6_Double_Perfect Bound_44pp_Portrait</t>
  </si>
  <si>
    <t>K:\3. Web Channels\2. Artwork Documents\Artwork Templates\1. Templates\Perfect Bound Booklet\350gsm Silk Cover - 150gsm Silk Inner\A6\A6-Portrait\A6_Double_Perfect Bound_46pp_Portrait</t>
  </si>
  <si>
    <t>K:\3. Web Channels\2. Artwork Documents\Artwork Templates\1. Templates\Perfect Bound Booklet\350gsm Silk Cover - 150gsm Silk Inner\A6\A6-Portrait\A6_Double_Perfect Bound_48pp_Portrait</t>
  </si>
  <si>
    <t>K:\3. Web Channels\2. Artwork Documents\Artwork Templates\1. Templates\Perfect Bound Booklet\350gsm Silk Cover - 150gsm Silk Inner\A6\A6-Portrait\A6_Double_Perfect Bound_50pp_Portrait</t>
  </si>
  <si>
    <t>K:\3. Web Channels\2. Artwork Documents\Artwork Templates\1. Templates\Perfect Bound Booklet\350gsm Silk Cover - 150gsm Silk Inner\A6\A6-Portrait\A6_Double_Perfect Bound_52pp_Portrait</t>
  </si>
  <si>
    <t>K:\3. Web Channels\2. Artwork Documents\Artwork Templates\1. Templates\Perfect Bound Booklet\350gsm Silk Cover - 150gsm Silk Inner\A6\A6-Portrait\A6_Double_Perfect Bound_54pp_Portrait</t>
  </si>
  <si>
    <t>K:\3. Web Channels\2. Artwork Documents\Artwork Templates\1. Templates\Perfect Bound Booklet\350gsm Silk Cover - 150gsm Silk Inner\A6\A6-Portrait\A6_Double_Perfect Bound_56pp_Portrait</t>
  </si>
  <si>
    <t>..\..\..\3. Web Channels\2. Artwork Documents\Artwork Templates\1. Templates\Perfect Bound Booklet\350gsm Silk Cover - 150gsm Silk Inner\A4\A4-Portrait\A4-58pp-Perfect-Bound-Spine-4.125mm</t>
  </si>
  <si>
    <t>..\..\..\3. Web Channels\2. Artwork Documents\Artwork Templates\1. Templates\Perfect Bound Booklet\350gsm Silk Cover - 150gsm Silk Inner\A4\A4-Portrait\A4-60pp-Perfect-Bound-Spine-4.25mm</t>
  </si>
  <si>
    <t>..\..\..\3. Web Channels\2. Artwork Documents\Artwork Templates\1. Templates\Perfect Bound Booklet\350gsm Silk Cover - 150gsm Silk Inner\A4\A4-Portrait\A4-62pp-Perfect-Bound-Spine-4.375mm</t>
  </si>
  <si>
    <t>..\..\..\3. Web Channels\2. Artwork Documents\Artwork Templates\1. Templates\Perfect Bound Booklet\350gsm Silk Cover - 150gsm Silk Inner\A4\A4-Portrait\A4-64pp-Perfect-Bound-Spine-4.5mm</t>
  </si>
  <si>
    <t>..\..\..\3. Web Channels\2. Artwork Documents\Artwork Templates\1. Templates\Perfect Bound Booklet\350gsm Silk Cover - 150gsm Silk Inner\A4\A4-Portrait\A4-66pp-Perfect-Bound-Spine-4.625mm</t>
  </si>
  <si>
    <t>..\..\..\3. Web Channels\2. Artwork Documents\Artwork Templates\1. Templates\Perfect Bound Booklet\350gsm Silk Cover - 150gsm Silk Inner\A4\A4-Portrait\A4-68pp-Perfect-Bound-Spine-4.75mm</t>
  </si>
  <si>
    <t>..\..\..\3. Web Channels\2. Artwork Documents\Artwork Templates\1. Templates\Perfect Bound Booklet\350gsm Silk Cover - 150gsm Silk Inner\A4\A4-Portrait\A4-70pp-Perfect-Bound-Spine-4.875mm</t>
  </si>
  <si>
    <t>..\..\..\3. Web Channels\2. Artwork Documents\Artwork Templates\1. Templates\Perfect Bound Booklet\350gsm Silk Cover - 150gsm Silk Inner\A4\A4-Portrait\A4-72pp-Perfect-Bound-Spine-5mm</t>
  </si>
  <si>
    <t>..\..\..\3. Web Channels\2. Artwork Documents\Artwork Templates\1. Templates\Perfect Bound Booklet\350gsm Silk Cover - 150gsm Silk Inner\A4\A4-Portrait\A4-74pp-Perfect-Bound-Spine-5.125mm</t>
  </si>
  <si>
    <t>K:\3. Web Channels\2. Artwork Documents\Artwork Templates\1. Templates\Perfect Bound Booklet\350gsm Silk Cover - 150gsm Silk Inner\A4\A4-Portrait\A4-76pp-Perfect-Bound-Spine-5.25mm</t>
  </si>
  <si>
    <t>..\..\..\3. Web Channels\2. Artwork Documents\Artwork Templates\1. Templates\Perfect Bound Booklet\350gsm Silk Cover - 150gsm Silk Inner\A4\A4-Portrait\A4-78pp-Perfect-Bound-Spine-5.375mm</t>
  </si>
  <si>
    <t>K:\3. Web Channels\2. Artwork Documents\Artwork Templates\1. Templates\Perfect Bound Booklet\350gsm Silk Cover - 150gsm Silk Inner\A4\A4-Portrait\A4-80pp-Perfect-Bound-Spine-5.5mm</t>
  </si>
  <si>
    <t>K:\3. Web Channels\2. Artwork Documents\Artwork Templates\1. Templates\Perfect Bound Booklet\350gsm Silk Cover - 150gsm Silk Inner\A4\A4-Portrait\A4-82pp-Perfect-Bound-Spine-5.625mm</t>
  </si>
  <si>
    <t>K:\3. Web Channels\2. Artwork Documents\Artwork Templates\1. Templates\Perfect Bound Booklet\350gsm Silk Cover - 150gsm Silk Inner\A4\A4-Portrait\A4-84pp-Perfect-Bound-Spine-5.75mm</t>
  </si>
  <si>
    <t>K:\3. Web Channels\2. Artwork Documents\Artwork Templates\1. Templates\Perfect Bound Booklet\350gsm Silk Cover - 150gsm Silk Inner\A4\A4-Portrait\A4-86pp-Perfect-Bound-Spine-5.875mm</t>
  </si>
  <si>
    <t>..\..\..\3. Web Channels\2. Artwork Documents\Artwork Templates\1. Templates\Perfect Bound Booklet\350gsm Silk Cover - 150gsm Silk Inner\A4\A4-Portrait\A4-88pp-Perfect-Bound-Spine-6mm</t>
  </si>
  <si>
    <t>..\..\..\3. Web Channels\2. Artwork Documents\Artwork Templates\1. Templates\Perfect Bound Booklet\350gsm Silk Cover - 150gsm Silk Inner\A4\A4-Portrait\A4-90pp-Perfect-Bound-Spine-6.125mm</t>
  </si>
  <si>
    <t>..\..\..\3. Web Channels\2. Artwork Documents\Artwork Templates\1. Templates\Perfect Bound Booklet\350gsm Silk Cover - 150gsm Silk Inner\A4\A4-Portrait\A4-92pp-Perfect-Bound-Spine-6.25mm</t>
  </si>
  <si>
    <t>..\..\..\3. Web Channels\2. Artwork Documents\Artwork Templates\1. Templates\Perfect Bound Booklet\350gsm Silk Cover - 150gsm Silk Inner\A4\A4-Portrait\A4-94pp-Perfect-Bound-Spine-6.375mm</t>
  </si>
  <si>
    <t>..\..\..\3. Web Channels\2. Artwork Documents\Artwork Templates\1. Templates\Perfect Bound Booklet\350gsm Silk Cover - 150gsm Silk Inner\A4\A4-Portrait\A4-96pp-Perfect-Bound-Spine-6.5mm</t>
  </si>
  <si>
    <t>..\..\..\3. Web Channels\2. Artwork Documents\Artwork Templates\1. Templates\Perfect Bound Booklet\350gsm Silk Cover - 150gsm Silk Inner\A4\A4-Portrait\A4-98pp-Perfect-Bound-Spine-6.625mm</t>
  </si>
  <si>
    <t>..\..\..\3. Web Channels\2. Artwork Documents\Artwork Templates\1. Templates\Perfect Bound Booklet\350gsm Silk Cover - 150gsm Silk Inner\A4\A4-Portrait\A4-100pp-Perfect-Bound-Spine-6.75mm</t>
  </si>
  <si>
    <t>..\..\..\3. Web Channels\2. Artwork Documents\Artwork Templates\1. Templates\Perfect Bound Booklet\350gsm Silk Cover - 150gsm Silk Inner\A4\A4-Portrait\A4-102pp-Perfect-Bound-Spine-6.875mm</t>
  </si>
  <si>
    <t>..\..\..\3. Web Channels\2. Artwork Documents\Artwork Templates\1. Templates\Perfect Bound Booklet\350gsm Silk Cover - 150gsm Silk Inner\A4\A4-Portrait\A4-104pp-Perfect-Bound-Spine-7mm</t>
  </si>
  <si>
    <t>..\..\..\3. Web Channels\2. Artwork Documents\Artwork Templates\1. Templates\Perfect Bound Booklet\350gsm Silk Cover - 150gsm Silk Inner\A4\A4-Portrait\A4-106pp-Perfect-Bound-Spine-7.125mm</t>
  </si>
  <si>
    <t>..\..\..\3. Web Channels\2. Artwork Documents\Artwork Templates\1. Templates\Perfect Bound Booklet\350gsm Silk Cover - 150gsm Silk Inner\A4\A4-Portrait\A4-108pp-Perfect-Bound-Spine-7.25mm</t>
  </si>
  <si>
    <t>..\..\..\3. Web Channels\2. Artwork Documents\Artwork Templates\1. Templates\Perfect Bound Booklet\350gsm Silk Cover - 150gsm Silk Inner\A4\A4-Portrait\A4-110pp-Perfect-Bound-Spine-7.375mm</t>
  </si>
  <si>
    <t>..\..\..\3. Web Channels\2. Artwork Documents\Artwork Templates\1. Templates\Perfect Bound Booklet\350gsm Silk Cover - 150gsm Silk Inner\A4\A4-Portrait\A4-112pp-Perfect-Bound-Spine-7.5mm</t>
  </si>
  <si>
    <t>..\..\..\3. Web Channels\2. Artwork Documents\Artwork Templates\1. Templates\Perfect Bound Booklet\350gsm Silk Cover - 150gsm Silk Inner\A4\A4-Portrait\A4-114pp-Perfect-Bound-Spine-7.625mm</t>
  </si>
  <si>
    <t>..\..\..\3. Web Channels\2. Artwork Documents\Artwork Templates\1. Templates\Perfect Bound Booklet\350gsm Silk Cover - 150gsm Silk Inner\A4\A4-Portrait\A4-116pp-Perfect-Bound-Spine-7.75mm</t>
  </si>
  <si>
    <t>..\..\..\3. Web Channels\2. Artwork Documents\Artwork Templates\1. Templates\Perfect Bound Booklet\350gsm Silk Cover - 150gsm Silk Inner\A4\A4-Portrait\A4-118pp-Perfect-Bound-Spine-7.875mm</t>
  </si>
  <si>
    <t>..\..\..\3. Web Channels\2. Artwork Documents\Artwork Templates\1. Templates\Perfect Bound Booklet\350gsm Silk Cover - 150gsm Silk Inner\A4\A4-Portrait\A4-120pp-Perfect-Bound-Spine-8mm</t>
  </si>
  <si>
    <t>..\..\..\3. Web Channels\2. Artwork Documents\Artwork Templates\1. Templates\Perfect Bound Booklet\350gsm Silk Cover - 150gsm Silk Inner\A4\A4-Landscape\A4_Double_Perfect Bound_58pp_Landscape</t>
  </si>
  <si>
    <t>..\..\..\3. Web Channels\2. Artwork Documents\Artwork Templates\1. Templates\Perfect Bound Booklet\350gsm Silk Cover - 150gsm Silk Inner\A4\A4-Landscape\A4_Double_Perfect Bound_60pp_Landscape</t>
  </si>
  <si>
    <t>..\..\..\3. Web Channels\2. Artwork Documents\Artwork Templates\1. Templates\Perfect Bound Booklet\350gsm Silk Cover - 150gsm Silk Inner\A4\A4-Landscape\A4_Double_Perfect Bound_62pp_Landscape</t>
  </si>
  <si>
    <t>..\..\..\3. Web Channels\2. Artwork Documents\Artwork Templates\1. Templates\Perfect Bound Booklet\350gsm Silk Cover - 150gsm Silk Inner\A4\A4-Landscape\A4_Double_Perfect Bound_64pp_Landscape</t>
  </si>
  <si>
    <t>..\..\..\3. Web Channels\2. Artwork Documents\Artwork Templates\1. Templates\Perfect Bound Booklet\350gsm Silk Cover - 150gsm Silk Inner\A4\A4-Landscape\A4_Double_Perfect Bound_66pp_Landscape</t>
  </si>
  <si>
    <t>..\..\..\3. Web Channels\2. Artwork Documents\Artwork Templates\1. Templates\Perfect Bound Booklet\350gsm Silk Cover - 150gsm Silk Inner\A4\A4-Landscape\A4_Double_Perfect Bound_68pp_Landscape</t>
  </si>
  <si>
    <t>..\..\..\3. Web Channels\2. Artwork Documents\Artwork Templates\1. Templates\Perfect Bound Booklet\350gsm Silk Cover - 150gsm Silk Inner\A4\A4-Landscape\A4_Double_Perfect Bound_70pp_Landscape</t>
  </si>
  <si>
    <t>..\..\..\3. Web Channels\2. Artwork Documents\Artwork Templates\1. Templates\Perfect Bound Booklet\350gsm Silk Cover - 150gsm Silk Inner\A4\A4-Landscape\A4_Double_Perfect Bound_72pp_Landscape</t>
  </si>
  <si>
    <t>..\..\..\3. Web Channels\2. Artwork Documents\Artwork Templates\1. Templates\Perfect Bound Booklet\350gsm Silk Cover - 150gsm Silk Inner\A4\A4-Landscape\A4_Double_Perfect Bound_74pp_Landscape</t>
  </si>
  <si>
    <t>..\..\..\3. Web Channels\2. Artwork Documents\Artwork Templates\1. Templates\Perfect Bound Booklet\350gsm Silk Cover - 150gsm Silk Inner\A4\A4-Landscape\A4_Double_Perfect Bound_76pp_Landscape</t>
  </si>
  <si>
    <t>..\..\..\3. Web Channels\2. Artwork Documents\Artwork Templates\1. Templates\Perfect Bound Booklet\350gsm Silk Cover - 150gsm Silk Inner\A4\A4-Landscape\A4_Double_Perfect Bound_78pp_Landscape</t>
  </si>
  <si>
    <t>..\..\..\3. Web Channels\2. Artwork Documents\Artwork Templates\1. Templates\Perfect Bound Booklet\350gsm Silk Cover - 150gsm Silk Inner\A4\A4-Landscape\A4_Double_Perfect Bound_80pp_Landscape</t>
  </si>
  <si>
    <t>..\..\..\3. Web Channels\2. Artwork Documents\Artwork Templates\1. Templates\Perfect Bound Booklet\350gsm Silk Cover - 150gsm Silk Inner\A4\A4-Landscape\A4_Double_Perfect Bound_82pp_Landscape</t>
  </si>
  <si>
    <t>..\..\..\3. Web Channels\2. Artwork Documents\Artwork Templates\1. Templates\Perfect Bound Booklet\350gsm Silk Cover - 150gsm Silk Inner\A4\A4-Landscape\A4_Double_Perfect Bound_84pp_Landscape</t>
  </si>
  <si>
    <t>..\..\..\3. Web Channels\2. Artwork Documents\Artwork Templates\1. Templates\Perfect Bound Booklet\350gsm Silk Cover - 150gsm Silk Inner\A4\A4-Landscape\A4_Double_Perfect Bound_86pp_Landscape</t>
  </si>
  <si>
    <t>..\..\..\3. Web Channels\2. Artwork Documents\Artwork Templates\1. Templates\Perfect Bound Booklet\350gsm Silk Cover - 150gsm Silk Inner\A4\A4-Landscape\A4_Double_Perfect Bound_88pp_Landscape</t>
  </si>
  <si>
    <t>..\..\..\3. Web Channels\2. Artwork Documents\Artwork Templates\1. Templates\Perfect Bound Booklet\350gsm Silk Cover - 150gsm Silk Inner\A4\A4-Landscape\A4_Double_Perfect Bound_92pp_Landscape</t>
  </si>
  <si>
    <t>..\..\..\3. Web Channels\2. Artwork Documents\Artwork Templates\1. Templates\Perfect Bound Booklet\350gsm Silk Cover - 150gsm Silk Inner\A4\A4-Landscape\A4_Double_Perfect Bound_94pp_Landscape</t>
  </si>
  <si>
    <t>..\..\..\3. Web Channels\2. Artwork Documents\Artwork Templates\1. Templates\Perfect Bound Booklet\350gsm Silk Cover - 150gsm Silk Inner\A4\A4-Landscape\A4_Double_Perfect Bound_96pp_Landscape</t>
  </si>
  <si>
    <t>..\..\..\3. Web Channels\2. Artwork Documents\Artwork Templates\1. Templates\Perfect Bound Booklet\350gsm Silk Cover - 150gsm Silk Inner\A4\A4-Landscape\A4_Double_Perfect Bound_98pp_Landscape</t>
  </si>
  <si>
    <t>..\..\..\3. Web Channels\2. Artwork Documents\Artwork Templates\1. Templates\Perfect Bound Booklet\350gsm Silk Cover - 150gsm Silk Inner\A4\A4-Landscape\A4_Double_Perfect Bound_100pp_Landscape</t>
  </si>
  <si>
    <t>..\..\..\3. Web Channels\2. Artwork Documents\Artwork Templates\1. Templates\Perfect Bound Booklet\350gsm Silk Cover - 150gsm Silk Inner\A4\A4-Landscape\A4_Double_Perfect Bound_102pp_Landscape</t>
  </si>
  <si>
    <t>..\..\..\3. Web Channels\2. Artwork Documents\Artwork Templates\1. Templates\Perfect Bound Booklet\350gsm Silk Cover - 150gsm Silk Inner\A4\A4-Landscape\A4_Double_Perfect Bound_104pp_Landscape</t>
  </si>
  <si>
    <t>..\..\..\3. Web Channels\2. Artwork Documents\Artwork Templates\1. Templates\Perfect Bound Booklet\350gsm Silk Cover - 150gsm Silk Inner\A4\A4-Landscape\A4_Double_Perfect Bound_106pp_Landscape</t>
  </si>
  <si>
    <t>..\..\..\3. Web Channels\2. Artwork Documents\Artwork Templates\1. Templates\Perfect Bound Booklet\350gsm Silk Cover - 150gsm Silk Inner\A4\A4-Landscape\A4_Double_Perfect Bound_108pp_Landscape</t>
  </si>
  <si>
    <t>..\..\..\3. Web Channels\2. Artwork Documents\Artwork Templates\1. Templates\Perfect Bound Booklet\350gsm Silk Cover - 150gsm Silk Inner\A4\A4-Landscape\A4_Double_Perfect Bound_90pp_Landscape</t>
  </si>
  <si>
    <t>..\..\..\3. Web Channels\2. Artwork Documents\Artwork Templates\1. Templates\Perfect Bound Booklet\350gsm Silk Cover - 150gsm Silk Inner\A4\A4-Landscape\A4_Double_Perfect Bound_110pp_Landscape</t>
  </si>
  <si>
    <t>..\..\..\3. Web Channels\2. Artwork Documents\Artwork Templates\1. Templates\Perfect Bound Booklet\350gsm Silk Cover - 150gsm Silk Inner\A4\A4-Landscape\A4_Double_Perfect Bound_112pp_Landscape</t>
  </si>
  <si>
    <t>..\..\..\3. Web Channels\2. Artwork Documents\Artwork Templates\1. Templates\Perfect Bound Booklet\350gsm Silk Cover - 150gsm Silk Inner\A4\A4-Landscape\A4_Double_Perfect Bound_114pp_Landscape</t>
  </si>
  <si>
    <t>..\..\..\3. Web Channels\2. Artwork Documents\Artwork Templates\1. Templates\Perfect Bound Booklet\350gsm Silk Cover - 150gsm Silk Inner\A4\A4-Landscape\A4_Double_Perfect Bound_116pp_Landscape</t>
  </si>
  <si>
    <t>..\..\..\3. Web Channels\2. Artwork Documents\Artwork Templates\1. Templates\Perfect Bound Booklet\350gsm Silk Cover - 150gsm Silk Inner\A4\A4-Landscape\A4_Double_Perfect Bound_118pp_Landscape</t>
  </si>
  <si>
    <t>..\..\..\3. Web Channels\2. Artwork Documents\Artwork Templates\1. Templates\Perfect Bound Booklet\350gsm Silk Cover - 150gsm Silk Inner\A4\A4-Landscape\A4_Double_Perfect Bound_120pp_Landscape</t>
  </si>
  <si>
    <t>..\..\..\3. Web Channels\2. Artwork Documents\Artwork Templates\1. Templates\Perfect Bound Booklet\350gsm Silk Cover - 150gsm Silk Inner\A5\A5-Portrait\A5_Double_Perfect Bound_58pp_Portrait</t>
  </si>
  <si>
    <t>..\..\..\3. Web Channels\2. Artwork Documents\Artwork Templates\1. Templates\Perfect Bound Booklet\350gsm Silk Cover - 150gsm Silk Inner\A5\A5-Portrait\A5_Double_Perfect Bound_60pp_Portrait</t>
  </si>
  <si>
    <t>..\..\..\3. Web Channels\2. Artwork Documents\Artwork Templates\1. Templates\Perfect Bound Booklet\350gsm Silk Cover - 150gsm Silk Inner\A5\A5-Portrait\A5_Double_Perfect Bound_62pp_Portrait</t>
  </si>
  <si>
    <t>..\..\..\3. Web Channels\2. Artwork Documents\Artwork Templates\1. Templates\Perfect Bound Booklet\350gsm Silk Cover - 150gsm Silk Inner\A5\A5-Portrait\A5_Double_Perfect Bound_64pp_Portrait</t>
  </si>
  <si>
    <t>..\..\..\3. Web Channels\2. Artwork Documents\Artwork Templates\1. Templates\Perfect Bound Booklet\350gsm Silk Cover - 150gsm Silk Inner\A5\A5-Portrait\A5_Double_Perfect Bound_66pp_Portrait</t>
  </si>
  <si>
    <t>..\..\..\3. Web Channels\2. Artwork Documents\Artwork Templates\1. Templates\Perfect Bound Booklet\350gsm Silk Cover - 150gsm Silk Inner\A5\A5-Portrait\A5_Double_Perfect Bound_68pp_Portrait</t>
  </si>
  <si>
    <t>..\..\..\3. Web Channels\2. Artwork Documents\Artwork Templates\1. Templates\Perfect Bound Booklet\350gsm Silk Cover - 150gsm Silk Inner\A5\A5-Portrait\A5_Double_Perfect Bound_70pp_Portrait</t>
  </si>
  <si>
    <t>..\..\..\3. Web Channels\2. Artwork Documents\Artwork Templates\1. Templates\Perfect Bound Booklet\350gsm Silk Cover - 150gsm Silk Inner\A5\A5-Portrait\A5_Double_Perfect Bound_72pp_Portrait</t>
  </si>
  <si>
    <t>..\..\..\3. Web Channels\2. Artwork Documents\Artwork Templates\1. Templates\Perfect Bound Booklet\350gsm Silk Cover - 150gsm Silk Inner\A5\A5-Portrait\A5_Double_Perfect Bound_74pp_Portrait</t>
  </si>
  <si>
    <t>..\..\..\3. Web Channels\2. Artwork Documents\Artwork Templates\1. Templates\Perfect Bound Booklet\350gsm Silk Cover - 150gsm Silk Inner\A5\A5-Portrait\A5_Double_Perfect Bound_76pp_Portrait</t>
  </si>
  <si>
    <t>..\..\..\3. Web Channels\2. Artwork Documents\Artwork Templates\1. Templates\Perfect Bound Booklet\350gsm Silk Cover - 150gsm Silk Inner\A5\A5-Portrait\A5_Double_Perfect Bound_78pp_Portrait</t>
  </si>
  <si>
    <t>..\..\..\3. Web Channels\2. Artwork Documents\Artwork Templates\1. Templates\Perfect Bound Booklet\350gsm Silk Cover - 150gsm Silk Inner\A5\A5-Portrait\A5_Double_Perfect Bound_80pp_Portrait</t>
  </si>
  <si>
    <t>..\..\..\3. Web Channels\2. Artwork Documents\Artwork Templates\1. Templates\Perfect Bound Booklet\350gsm Silk Cover - 150gsm Silk Inner\A5\A5-Portrait\A5_Double_Perfect Bound_82pp_Portrait</t>
  </si>
  <si>
    <t>..\..\..\3. Web Channels\2. Artwork Documents\Artwork Templates\1. Templates\Perfect Bound Booklet\350gsm Silk Cover - 150gsm Silk Inner\A5\A5-Portrait\A5_Double_Perfect Bound_84pp_Portrait</t>
  </si>
  <si>
    <t>..\..\..\3. Web Channels\2. Artwork Documents\Artwork Templates\1. Templates\Perfect Bound Booklet\350gsm Silk Cover - 150gsm Silk Inner\A5\A5-Portrait\A5_Double_Perfect Bound_86pp_Portrait</t>
  </si>
  <si>
    <t>..\..\..\3. Web Channels\2. Artwork Documents\Artwork Templates\1. Templates\Perfect Bound Booklet\350gsm Silk Cover - 150gsm Silk Inner\A5\A5-Portrait\A5_Double_Perfect Bound_88pp_Portrait</t>
  </si>
  <si>
    <t>..\..\..\3. Web Channels\2. Artwork Documents\Artwork Templates\1. Templates\Perfect Bound Booklet\350gsm Silk Cover - 150gsm Silk Inner\A5\A5-Portrait\A5_Double_Perfect Bound_90pp_Portrait</t>
  </si>
  <si>
    <t>..\..\..\3. Web Channels\2. Artwork Documents\Artwork Templates\1. Templates\Perfect Bound Booklet\350gsm Silk Cover - 150gsm Silk Inner\A5\A5-Portrait\A5_Double_Perfect Bound_92pp_Portrait</t>
  </si>
  <si>
    <t>..\..\..\3. Web Channels\2. Artwork Documents\Artwork Templates\1. Templates\Perfect Bound Booklet\350gsm Silk Cover - 150gsm Silk Inner\A5\A5-Portrait\A5_Double_Perfect Bound_94pp_Portrait</t>
  </si>
  <si>
    <t>..\..\..\3. Web Channels\2. Artwork Documents\Artwork Templates\1. Templates\Perfect Bound Booklet\350gsm Silk Cover - 150gsm Silk Inner\A5\A5-Portrait\A5_Double_Perfect Bound_96pp_Portrait</t>
  </si>
  <si>
    <t>..\..\..\3. Web Channels\2. Artwork Documents\Artwork Templates\1. Templates\Perfect Bound Booklet\350gsm Silk Cover - 150gsm Silk Inner\A5\A5-Portrait\A5_Double_Perfect Bound_98pp_Portrait</t>
  </si>
  <si>
    <t>..\..\..\3. Web Channels\2. Artwork Documents\Artwork Templates\1. Templates\Perfect Bound Booklet\350gsm Silk Cover - 150gsm Silk Inner\A5\A5-Portrait\A5_Double_Perfect Bound_100pp_Portrait</t>
  </si>
  <si>
    <t>..\..\..\3. Web Channels\2. Artwork Documents\Artwork Templates\1. Templates\Perfect Bound Booklet\350gsm Silk Cover - 150gsm Silk Inner\A5\A5-Portrait\A5_Double_Perfect Bound_102pp_Portrait</t>
  </si>
  <si>
    <t>..\..\..\3. Web Channels\2. Artwork Documents\Artwork Templates\1. Templates\Perfect Bound Booklet\350gsm Silk Cover - 150gsm Silk Inner\A5\A5-Portrait\A5_Double_Perfect Bound_104pp_Portrait</t>
  </si>
  <si>
    <t>..\..\..\3. Web Channels\2. Artwork Documents\Artwork Templates\1. Templates\Perfect Bound Booklet\350gsm Silk Cover - 150gsm Silk Inner\A5\A5-Portrait\A5_Double_Perfect Bound_106pp_Portrait</t>
  </si>
  <si>
    <t>..\..\..\3. Web Channels\2. Artwork Documents\Artwork Templates\1. Templates\Perfect Bound Booklet\350gsm Silk Cover - 150gsm Silk Inner\A5\A5-Portrait\A5_Double_Perfect Bound_108pp_Portrait</t>
  </si>
  <si>
    <t>..\..\..\3. Web Channels\2. Artwork Documents\Artwork Templates\1. Templates\Perfect Bound Booklet\350gsm Silk Cover - 150gsm Silk Inner\A5\A5-Portrait\A5_Double_Perfect Bound_110pp_Portrait</t>
  </si>
  <si>
    <t>..\..\..\3. Web Channels\2. Artwork Documents\Artwork Templates\1. Templates\Perfect Bound Booklet\350gsm Silk Cover - 150gsm Silk Inner\A5\A5-Portrait\A5_Double_Perfect Bound_112pp_Portrait</t>
  </si>
  <si>
    <t>..\..\..\3. Web Channels\2. Artwork Documents\Artwork Templates\1. Templates\Perfect Bound Booklet\350gsm Silk Cover - 150gsm Silk Inner\A5\A5-Portrait\A5_Double_Perfect Bound_114pp_Portrait</t>
  </si>
  <si>
    <t>..\..\..\3. Web Channels\2. Artwork Documents\Artwork Templates\1. Templates\Perfect Bound Booklet\350gsm Silk Cover - 150gsm Silk Inner\A5\A5-Portrait\A5_Double_Perfect Bound_116pp_Portrait</t>
  </si>
  <si>
    <t>..\..\..\3. Web Channels\2. Artwork Documents\Artwork Templates\1. Templates\Perfect Bound Booklet\350gsm Silk Cover - 150gsm Silk Inner\A5\A5-Portrait\A5_Double_Perfect Bound_118pp_Portrait</t>
  </si>
  <si>
    <t>..\..\..\3. Web Channels\2. Artwork Documents\Artwork Templates\1. Templates\Perfect Bound Booklet\350gsm Silk Cover - 150gsm Silk Inner\A5\A5-Portrait\A5_Double_Perfect Bound_120pp_Portrait</t>
  </si>
  <si>
    <t>..\..\..\3. Web Channels\2. Artwork Documents\Artwork Templates\1. Templates\Perfect Bound Booklet\350gsm Silk Cover - 150gsm Silk Inner\A5\A5-Landscape\A5_Double_Perfect Bound_58pp_Landscape</t>
  </si>
  <si>
    <t>..\..\..\3. Web Channels\2. Artwork Documents\Artwork Templates\1. Templates\Perfect Bound Booklet\350gsm Silk Cover - 150gsm Silk Inner\A5\A5-Landscape\A5_Double_Perfect Bound_60pp_Landscape</t>
  </si>
  <si>
    <t>..\..\..\3. Web Channels\2. Artwork Documents\Artwork Templates\1. Templates\Perfect Bound Booklet\350gsm Silk Cover - 150gsm Silk Inner\A5\A5-Landscape\A5_Double_Perfect Bound_62pp_Landscape</t>
  </si>
  <si>
    <t>..\..\..\3. Web Channels\2. Artwork Documents\Artwork Templates\1. Templates\Perfect Bound Booklet\350gsm Silk Cover - 150gsm Silk Inner\A5\A5-Landscape\A5_Double_Perfect Bound_64pp_Landscape</t>
  </si>
  <si>
    <t>..\..\..\3. Web Channels\2. Artwork Documents\Artwork Templates\1. Templates\Perfect Bound Booklet\350gsm Silk Cover - 150gsm Silk Inner\A5\A5-Landscape\A5_Double_Perfect Bound_66pp_Landscape</t>
  </si>
  <si>
    <t>..\..\..\3. Web Channels\2. Artwork Documents\Artwork Templates\1. Templates\Perfect Bound Booklet\350gsm Silk Cover - 150gsm Silk Inner\A5\A5-Landscape\A5_Double_Perfect Bound_68pp_Landscape</t>
  </si>
  <si>
    <t>..\..\..\3. Web Channels\2. Artwork Documents\Artwork Templates\1. Templates\Perfect Bound Booklet\350gsm Silk Cover - 150gsm Silk Inner\A5\A5-Landscape\A5_Double_Perfect Bound_70pp_Landscape</t>
  </si>
  <si>
    <t>..\..\..\3. Web Channels\2. Artwork Documents\Artwork Templates\1. Templates\Perfect Bound Booklet\350gsm Silk Cover - 150gsm Silk Inner\A5\A5-Landscape\A5_Double_Perfect Bound_72pp_Landscape</t>
  </si>
  <si>
    <t>..\..\..\3. Web Channels\2. Artwork Documents\Artwork Templates\1. Templates\Perfect Bound Booklet\350gsm Silk Cover - 150gsm Silk Inner\A5\A5-Landscape\A5_Double_Perfect Bound_74pp_Landscape</t>
  </si>
  <si>
    <t>..\..\..\3. Web Channels\2. Artwork Documents\Artwork Templates\1. Templates\Perfect Bound Booklet\350gsm Silk Cover - 150gsm Silk Inner\A5\A5-Landscape\A5_Double_Perfect Bound_76pp_Landscape</t>
  </si>
  <si>
    <t>..\..\..\3. Web Channels\2. Artwork Documents\Artwork Templates\1. Templates\Perfect Bound Booklet\350gsm Silk Cover - 150gsm Silk Inner\A5\A5-Landscape\A5_Double_Perfect Bound_78pp_Landscape</t>
  </si>
  <si>
    <t>..\..\..\3. Web Channels\2. Artwork Documents\Artwork Templates\1. Templates\Perfect Bound Booklet\350gsm Silk Cover - 150gsm Silk Inner\A5\A5-Landscape\A5_Double_Perfect Bound_80pp_Landscape</t>
  </si>
  <si>
    <t>..\..\..\3. Web Channels\2. Artwork Documents\Artwork Templates\1. Templates\Perfect Bound Booklet\350gsm Silk Cover - 150gsm Silk Inner\A5\A5-Landscape\A5_Double_Perfect Bound_82pp_Landscape</t>
  </si>
  <si>
    <t>..\..\..\3. Web Channels\2. Artwork Documents\Artwork Templates\1. Templates\Perfect Bound Booklet\350gsm Silk Cover - 150gsm Silk Inner\A5\A5-Landscape\A5_Double_Perfect Bound_84pp_Landscape</t>
  </si>
  <si>
    <t>..\..\..\3. Web Channels\2. Artwork Documents\Artwork Templates\1. Templates\Perfect Bound Booklet\350gsm Silk Cover - 150gsm Silk Inner\A5\A5-Landscape\A5_Double_Perfect Bound_86pp_Landscape</t>
  </si>
  <si>
    <t>..\..\..\3. Web Channels\2. Artwork Documents\Artwork Templates\1. Templates\Perfect Bound Booklet\350gsm Silk Cover - 150gsm Silk Inner\A5\A5-Landscape\A5_Double_Perfect Bound_88pp_Landscape</t>
  </si>
  <si>
    <t>..\..\..\3. Web Channels\2. Artwork Documents\Artwork Templates\1. Templates\Perfect Bound Booklet\350gsm Silk Cover - 150gsm Silk Inner\A5\A5-Landscape\A5_Double_Perfect Bound_90pp_Landscape</t>
  </si>
  <si>
    <t>..\..\..\3. Web Channels\2. Artwork Documents\Artwork Templates\1. Templates\Perfect Bound Booklet\350gsm Silk Cover - 150gsm Silk Inner\A5\A5-Landscape\A5_Double_Perfect Bound_92pp_Landscape</t>
  </si>
  <si>
    <t>..\..\..\3. Web Channels\2. Artwork Documents\Artwork Templates\1. Templates\Perfect Bound Booklet\350gsm Silk Cover - 150gsm Silk Inner\A5\A5-Landscape\A5_Double_Perfect Bound_94pp_Landscape</t>
  </si>
  <si>
    <t>..\..\..\3. Web Channels\2. Artwork Documents\Artwork Templates\1. Templates\Perfect Bound Booklet\350gsm Silk Cover - 150gsm Silk Inner\A5\A5-Landscape\A5_Double_Perfect Bound_96pp_Landscape</t>
  </si>
  <si>
    <t>..\..\..\3. Web Channels\2. Artwork Documents\Artwork Templates\1. Templates\Perfect Bound Booklet\350gsm Silk Cover - 150gsm Silk Inner\A5\A5-Landscape\A5_Double_Perfect Bound_98pp_Landscape</t>
  </si>
  <si>
    <t>..\..\..\3. Web Channels\2. Artwork Documents\Artwork Templates\1. Templates\Perfect Bound Booklet\350gsm Silk Cover - 150gsm Silk Inner\A5\A5-Landscape\A5_Double_Perfect Bound_100pp_Landscape</t>
  </si>
  <si>
    <t>..\..\..\3. Web Channels\2. Artwork Documents\Artwork Templates\1. Templates\Perfect Bound Booklet\350gsm Silk Cover - 150gsm Silk Inner\A5\A5-Landscape\A5_Double_Perfect Bound_102pp_Landscape</t>
  </si>
  <si>
    <t>..\..\..\3. Web Channels\2. Artwork Documents\Artwork Templates\1. Templates\Perfect Bound Booklet\350gsm Silk Cover - 150gsm Silk Inner\A5\A5-Landscape\A5_Double_Perfect Bound_104pp_Landscape</t>
  </si>
  <si>
    <t>..\..\..\3. Web Channels\2. Artwork Documents\Artwork Templates\1. Templates\Perfect Bound Booklet\350gsm Silk Cover - 150gsm Silk Inner\A5\A5-Landscape\A5_Double_Perfect Bound_106pp_Landscape</t>
  </si>
  <si>
    <t>..\..\..\3. Web Channels\2. Artwork Documents\Artwork Templates\1. Templates\Perfect Bound Booklet\350gsm Silk Cover - 150gsm Silk Inner\A5\A5-Landscape\A5_Double_Perfect Bound_108pp_Landscape</t>
  </si>
  <si>
    <t>..\..\..\3. Web Channels\2. Artwork Documents\Artwork Templates\1. Templates\Perfect Bound Booklet\350gsm Silk Cover - 150gsm Silk Inner\A5\A5-Landscape\A5_Double_Perfect Bound_110pp_Landscape</t>
  </si>
  <si>
    <t>..\..\..\3. Web Channels\2. Artwork Documents\Artwork Templates\1. Templates\Perfect Bound Booklet\350gsm Silk Cover - 150gsm Silk Inner\A5\A5-Landscape\A5_Double_Perfect Bound_112pp_Landscape</t>
  </si>
  <si>
    <t>..\..\..\3. Web Channels\2. Artwork Documents\Artwork Templates\1. Templates\Perfect Bound Booklet\350gsm Silk Cover - 150gsm Silk Inner\A5\A5-Landscape\A5_Double_Perfect Bound_114pp_Landscape</t>
  </si>
  <si>
    <t>..\..\..\3. Web Channels\2. Artwork Documents\Artwork Templates\1. Templates\Perfect Bound Booklet\350gsm Silk Cover - 150gsm Silk Inner\A5\A5-Landscape\A5_Double_Perfect Bound_116pp_Landscape</t>
  </si>
  <si>
    <t>..\..\..\3. Web Channels\2. Artwork Documents\Artwork Templates\1. Templates\Perfect Bound Booklet\350gsm Silk Cover - 150gsm Silk Inner\A5\A5-Landscape\A5_Double_Perfect Bound_118pp_Landscape</t>
  </si>
  <si>
    <t>..\..\..\3. Web Channels\2. Artwork Documents\Artwork Templates\1. Templates\Perfect Bound Booklet\350gsm Silk Cover - 150gsm Silk Inner\A5\A5-Landscape\A5_Double_Perfect Bound_120pp_Landscape</t>
  </si>
  <si>
    <t>..\..\..\3. Web Channels\2. Artwork Documents\Artwork Templates\1. Templates\Perfect Bound Booklet\350gsm Silk Cover - 150gsm Silk Inner\A6\A6-Portrait\A6_Double_Perfect Bound_58pp_Portrait</t>
  </si>
  <si>
    <t>..\..\..\3. Web Channels\2. Artwork Documents\Artwork Templates\1. Templates\Perfect Bound Booklet\350gsm Silk Cover - 150gsm Silk Inner\A6\A6-Portrait\A6_Double_Perfect Bound_60pp_Portrait</t>
  </si>
  <si>
    <t>..\..\..\3. Web Channels\2. Artwork Documents\Artwork Templates\1. Templates\Perfect Bound Booklet\350gsm Silk Cover - 150gsm Silk Inner\A6\A6-Portrait\A6_Double_Perfect Bound_62pp_Portrait</t>
  </si>
  <si>
    <t>..\..\..\3. Web Channels\2. Artwork Documents\Artwork Templates\1. Templates\Perfect Bound Booklet\350gsm Silk Cover - 150gsm Silk Inner\A6\A6-Portrait\A6_Double_Perfect Bound_64pp_Portrait</t>
  </si>
  <si>
    <t>..\..\..\3. Web Channels\2. Artwork Documents\Artwork Templates\1. Templates\Perfect Bound Booklet\350gsm Silk Cover - 150gsm Silk Inner\A6\A6-Portrait\A6_Double_Perfect Bound_66pp_Portrait</t>
  </si>
  <si>
    <t>..\..\..\3. Web Channels\2. Artwork Documents\Artwork Templates\1. Templates\Perfect Bound Booklet\350gsm Silk Cover - 150gsm Silk Inner\A6\A6-Portrait\A6_Double_Perfect Bound_68pp_Portrait</t>
  </si>
  <si>
    <t>..\..\..\3. Web Channels\2. Artwork Documents\Artwork Templates\1. Templates\Perfect Bound Booklet\350gsm Silk Cover - 150gsm Silk Inner\A6\A6-Portrait\A6_Double_Perfect Bound_70pp_Portrait</t>
  </si>
  <si>
    <t>..\..\..\3. Web Channels\2. Artwork Documents\Artwork Templates\1. Templates\Perfect Bound Booklet\350gsm Silk Cover - 150gsm Silk Inner\A6\A6-Portrait\A6_Double_Perfect Bound_72pp_Portrait</t>
  </si>
  <si>
    <t>..\..\..\3. Web Channels\2. Artwork Documents\Artwork Templates\1. Templates\Perfect Bound Booklet\350gsm Silk Cover - 150gsm Silk Inner\A6\A6-Portrait\A6_Double_Perfect Bound_74pp_Portrait</t>
  </si>
  <si>
    <t>..\..\..\3. Web Channels\2. Artwork Documents\Artwork Templates\1. Templates\Perfect Bound Booklet\350gsm Silk Cover - 150gsm Silk Inner\A6\A6-Portrait\A6_Double_Perfect Bound_76pp_Portrait</t>
  </si>
  <si>
    <t>..\..\..\3. Web Channels\2. Artwork Documents\Artwork Templates\1. Templates\Perfect Bound Booklet\350gsm Silk Cover - 150gsm Silk Inner\A6\A6-Portrait\A6_Double_Perfect Bound_78pp_Portrait</t>
  </si>
  <si>
    <t>..\..\..\3. Web Channels\2. Artwork Documents\Artwork Templates\1. Templates\Perfect Bound Booklet\350gsm Silk Cover - 150gsm Silk Inner\A6\A6-Portrait\A6_Double_Perfect Bound_80pp_Portrait</t>
  </si>
  <si>
    <t>..\..\..\3. Web Channels\2. Artwork Documents\Artwork Templates\1. Templates\Perfect Bound Booklet\350gsm Silk Cover - 150gsm Silk Inner\A6\A6-Portrait\A6_Double_Perfect Bound_82pp_Portrait</t>
  </si>
  <si>
    <t>..\..\..\3. Web Channels\2. Artwork Documents\Artwork Templates\1. Templates\Perfect Bound Booklet\350gsm Silk Cover - 150gsm Silk Inner\A6\A6-Portrait\A6_Double_Perfect Bound_84pp_Portrait</t>
  </si>
  <si>
    <t>..\..\..\3. Web Channels\2. Artwork Documents\Artwork Templates\1. Templates\Perfect Bound Booklet\350gsm Silk Cover - 150gsm Silk Inner\A6\A6-Portrait\A6_Double_Perfect Bound_86pp_Portrait</t>
  </si>
  <si>
    <t>..\..\..\3. Web Channels\2. Artwork Documents\Artwork Templates\1. Templates\Perfect Bound Booklet\350gsm Silk Cover - 150gsm Silk Inner\A6\A6-Portrait\A6_Double_Perfect Bound_88pp_Portrait</t>
  </si>
  <si>
    <t>..\..\..\3. Web Channels\2. Artwork Documents\Artwork Templates\1. Templates\Perfect Bound Booklet\350gsm Silk Cover - 150gsm Silk Inner\A6\A6-Portrait\A6_Double_Perfect Bound_90pp_Portrait</t>
  </si>
  <si>
    <t>..\..\..\3. Web Channels\2. Artwork Documents\Artwork Templates\1. Templates\Perfect Bound Booklet\350gsm Silk Cover - 150gsm Silk Inner\A6\A6-Portrait\A6_Double_Perfect Bound_92pp_Portrait</t>
  </si>
  <si>
    <t>..\..\..\3. Web Channels\2. Artwork Documents\Artwork Templates\1. Templates\Perfect Bound Booklet\350gsm Silk Cover - 150gsm Silk Inner\A6\A6-Portrait\A6_Double_Perfect Bound_94pp_Portrait</t>
  </si>
  <si>
    <t>..\..\..\3. Web Channels\2. Artwork Documents\Artwork Templates\1. Templates\Perfect Bound Booklet\350gsm Silk Cover - 150gsm Silk Inner\A6\A6-Portrait\A6_Double_Perfect Bound_96pp_Portrait</t>
  </si>
  <si>
    <t>..\..\..\3. Web Channels\2. Artwork Documents\Artwork Templates\1. Templates\Perfect Bound Booklet\350gsm Silk Cover - 150gsm Silk Inner\A6\A6-Portrait\A6_Double_Perfect Bound_98pp_Portrait</t>
  </si>
  <si>
    <t>..\..\..\3. Web Channels\2. Artwork Documents\Artwork Templates\1. Templates\Perfect Bound Booklet\350gsm Silk Cover - 150gsm Silk Inner\A6\A6-Portrait\A6_Double_Perfect Bound_100pp_Portrait</t>
  </si>
  <si>
    <t>..\..\..\3. Web Channels\2. Artwork Documents\Artwork Templates\1. Templates\Perfect Bound Booklet\350gsm Silk Cover - 150gsm Silk Inner\A6\A6-Portrait\A6_Double_Perfect Bound_102pp_Portrait</t>
  </si>
  <si>
    <t>..\..\..\3. Web Channels\2. Artwork Documents\Artwork Templates\1. Templates\Perfect Bound Booklet\350gsm Silk Cover - 150gsm Silk Inner\A6\A6-Portrait\A6_Double_Perfect Bound_104pp_Portrait</t>
  </si>
  <si>
    <t>..\..\..\3. Web Channels\2. Artwork Documents\Artwork Templates\1. Templates\Perfect Bound Booklet\350gsm Silk Cover - 150gsm Silk Inner\A6\A6-Portrait\A6_Double_Perfect Bound_106pp_Portrait</t>
  </si>
  <si>
    <t>..\..\..\3. Web Channels\2. Artwork Documents\Artwork Templates\1. Templates\Perfect Bound Booklet\350gsm Silk Cover - 150gsm Silk Inner\A6\A6-Portrait\A6_Double_Perfect Bound_108pp_Portrait</t>
  </si>
  <si>
    <t>..\..\..\3. Web Channels\2. Artwork Documents\Artwork Templates\1. Templates\Perfect Bound Booklet\350gsm Silk Cover - 150gsm Silk Inner\A6\A6-Portrait\A6_Double_Perfect Bound_110pp_Portrait</t>
  </si>
  <si>
    <t>..\..\..\3. Web Channels\2. Artwork Documents\Artwork Templates\1. Templates\Perfect Bound Booklet\350gsm Silk Cover - 150gsm Silk Inner\A6\A6-Portrait\A6_Double_Perfect Bound_112pp_Portrait</t>
  </si>
  <si>
    <t>..\..\..\3. Web Channels\2. Artwork Documents\Artwork Templates\1. Templates\Perfect Bound Booklet\350gsm Silk Cover - 150gsm Silk Inner\A6\A6-Portrait\A6_Double_Perfect Bound_114pp_Portrait</t>
  </si>
  <si>
    <t>..\..\..\3. Web Channels\2. Artwork Documents\Artwork Templates\1. Templates\Perfect Bound Booklet\350gsm Silk Cover - 150gsm Silk Inner\A6\A6-Portrait\A6_Double_Perfect Bound_116pp_Portrait</t>
  </si>
  <si>
    <t>..\..\..\3. Web Channels\2. Artwork Documents\Artwork Templates\1. Templates\Perfect Bound Booklet\350gsm Silk Cover - 150gsm Silk Inner\A6\A6-Portrait\A6_Double_Perfect Bound_118pp_Portrait</t>
  </si>
  <si>
    <t>..\..\..\3. Web Channels\2. Artwork Documents\Artwork Templates\1. Templates\Perfect Bound Booklet\350gsm Silk Cover - 150gsm Silk Inner\A6\A6-Portrait\A6_Double_Perfect Bound_120pp_Portrait</t>
  </si>
  <si>
    <t>..\..\..\3. Web Channels\2. Artwork Documents\Artwork Templates\1. Templates\Perfect Bound Booklet\350gsm Silk Cover - 150gsm Silk Inner\A6\A6-Landscape\A6_Double_Perfect Bound_42pp_Landscape</t>
  </si>
  <si>
    <t>..\..\..\3. Web Channels\2. Artwork Documents\Artwork Templates\1. Templates\Perfect Bound Booklet\350gsm Silk Cover - 150gsm Silk Inner\A6\A6-Landscape\A6_Double_Perfect Bound_44pp_Landscape</t>
  </si>
  <si>
    <t>..\..\..\3. Web Channels\2. Artwork Documents\Artwork Templates\1. Templates\Perfect Bound Booklet\350gsm Silk Cover - 150gsm Silk Inner\A6\A6-Landscape\A6_Double_Perfect Bound_46pp_Landscape</t>
  </si>
  <si>
    <t>..\..\..\3. Web Channels\2. Artwork Documents\Artwork Templates\1. Templates\Perfect Bound Booklet\350gsm Silk Cover - 150gsm Silk Inner\A6\A6-Landscape\A6_Double_Perfect Bound_48pp_Landscape</t>
  </si>
  <si>
    <t>..\..\..\3. Web Channels\2. Artwork Documents\Artwork Templates\1. Templates\Perfect Bound Booklet\350gsm Silk Cover - 150gsm Silk Inner\A6\A6-Landscape\A6_Double_Perfect Bound_50pp_Landscape</t>
  </si>
  <si>
    <t>..\..\..\3. Web Channels\2. Artwork Documents\Artwork Templates\1. Templates\Perfect Bound Booklet\350gsm Silk Cover - 150gsm Silk Inner\A6\A6-Landscape\A6_Double_Perfect Bound_52pp_Landscape</t>
  </si>
  <si>
    <t>..\..\..\3. Web Channels\2. Artwork Documents\Artwork Templates\1. Templates\Perfect Bound Booklet\350gsm Silk Cover - 150gsm Silk Inner\A6\A6-Landscape\A6_Double_Perfect Bound_54pp_Landscape</t>
  </si>
  <si>
    <t>..\..\..\3. Web Channels\2. Artwork Documents\Artwork Templates\1. Templates\Perfect Bound Booklet\350gsm Silk Cover - 150gsm Silk Inner\A6\A6-Landscape\A6_Double_Perfect Bound_56pp_Landscape</t>
  </si>
  <si>
    <t>..\..\..\3. Web Channels\2. Artwork Documents\Artwork Templates\1. Templates\Perfect Bound Booklet\350gsm Silk Cover - 150gsm Silk Inner\A6\A6-Landscape\A6_Double_Perfect Bound_58pp_Landscape</t>
  </si>
  <si>
    <t>..\..\..\3. Web Channels\2. Artwork Documents\Artwork Templates\1. Templates\Perfect Bound Booklet\350gsm Silk Cover - 150gsm Silk Inner\A6\A6-Landscape\A6_Double_Perfect Bound_60pp_Landscape</t>
  </si>
  <si>
    <t>..\..\..\3. Web Channels\2. Artwork Documents\Artwork Templates\1. Templates\Perfect Bound Booklet\350gsm Silk Cover - 150gsm Silk Inner\A6\A6-Landscape\A6_Double_Perfect Bound_62pp_Landscape</t>
  </si>
  <si>
    <t>..\..\..\3. Web Channels\2. Artwork Documents\Artwork Templates\1. Templates\Perfect Bound Booklet\350gsm Silk Cover - 150gsm Silk Inner\A6\A6-Landscape\A6_Double_Perfect Bound_64pp_Landscape</t>
  </si>
  <si>
    <t>..\..\..\3. Web Channels\2. Artwork Documents\Artwork Templates\1. Templates\Perfect Bound Booklet\350gsm Silk Cover - 150gsm Silk Inner\A6\A6-Landscape\A6_Double_Perfect Bound_66pp_Landscape</t>
  </si>
  <si>
    <t>..\..\..\3. Web Channels\2. Artwork Documents\Artwork Templates\1. Templates\Perfect Bound Booklet\350gsm Silk Cover - 150gsm Silk Inner\A6\A6-Landscape\A6_Double_Perfect Bound_68pp_Landscape</t>
  </si>
  <si>
    <t>..\..\..\3. Web Channels\2. Artwork Documents\Artwork Templates\1. Templates\Perfect Bound Booklet\350gsm Silk Cover - 150gsm Silk Inner\A6\A6-Landscape\A6_Double_Perfect Bound_70pp_Landscape</t>
  </si>
  <si>
    <t>..\..\..\3. Web Channels\2. Artwork Documents\Artwork Templates\1. Templates\Perfect Bound Booklet\350gsm Silk Cover - 150gsm Silk Inner\A6\A6-Landscape\A6_Double_Perfect Bound_72pp_Landscape</t>
  </si>
  <si>
    <t>..\..\..\3. Web Channels\2. Artwork Documents\Artwork Templates\1. Templates\Perfect Bound Booklet\350gsm Silk Cover - 150gsm Silk Inner\A6\A6-Landscape\A6_Double_Perfect Bound_74pp_Landscape</t>
  </si>
  <si>
    <t>..\..\..\3. Web Channels\2. Artwork Documents\Artwork Templates\1. Templates\Perfect Bound Booklet\350gsm Silk Cover - 150gsm Silk Inner\A6\A6-Landscape\A6_Double_Perfect Bound_76pp_Landscape</t>
  </si>
  <si>
    <t>..\..\..\3. Web Channels\2. Artwork Documents\Artwork Templates\1. Templates\Perfect Bound Booklet\350gsm Silk Cover - 150gsm Silk Inner\A6\A6-Landscape\A6_Double_Perfect Bound_78pp_Landscape</t>
  </si>
  <si>
    <t>..\..\..\3. Web Channels\2. Artwork Documents\Artwork Templates\1. Templates\Perfect Bound Booklet\350gsm Silk Cover - 150gsm Silk Inner\A6\A6-Landscape\A6_Double_Perfect Bound_80pp_Landscape</t>
  </si>
  <si>
    <t>..\..\..\3. Web Channels\2. Artwork Documents\Artwork Templates\1. Templates\Perfect Bound Booklet\350gsm Silk Cover - 150gsm Silk Inner\A6\A6-Landscape\A6_Double_Perfect Bound_82pp_Landscape</t>
  </si>
  <si>
    <t>..\..\..\3. Web Channels\2. Artwork Documents\Artwork Templates\1. Templates\Perfect Bound Booklet\350gsm Silk Cover - 150gsm Silk Inner\A6\A6-Landscape\A6_Double_Perfect Bound_84pp_Landscape</t>
  </si>
  <si>
    <t>..\..\..\3. Web Channels\2. Artwork Documents\Artwork Templates\1. Templates\Perfect Bound Booklet\350gsm Silk Cover - 150gsm Silk Inner\A6\A6-Landscape\A6_Double_Perfect Bound_86pp_Landscape</t>
  </si>
  <si>
    <t>..\..\..\3. Web Channels\2. Artwork Documents\Artwork Templates\1. Templates\Perfect Bound Booklet\350gsm Silk Cover - 150gsm Silk Inner\A6\A6-Landscape\A6_Double_Perfect Bound_88pp_Landscape</t>
  </si>
  <si>
    <t>..\..\..\3. Web Channels\2. Artwork Documents\Artwork Templates\1. Templates\Perfect Bound Booklet\350gsm Silk Cover - 150gsm Silk Inner\A6\A6-Landscape\A6_Double_Perfect Bound_90pp_Landscape</t>
  </si>
  <si>
    <t>..\..\..\3. Web Channels\2. Artwork Documents\Artwork Templates\1. Templates\Perfect Bound Booklet\350gsm Silk Cover - 150gsm Silk Inner\A6\A6-Landscape\A6_Double_Perfect Bound_92pp_Landscape</t>
  </si>
  <si>
    <t>..\..\..\3. Web Channels\2. Artwork Documents\Artwork Templates\1. Templates\Perfect Bound Booklet\350gsm Silk Cover - 150gsm Silk Inner\A6\A6-Landscape\A6_Double_Perfect Bound_94pp_Landscape</t>
  </si>
  <si>
    <t>..\..\..\3. Web Channels\2. Artwork Documents\Artwork Templates\1. Templates\Perfect Bound Booklet\350gsm Silk Cover - 150gsm Silk Inner\A6\A6-Landscape\A6_Double_Perfect Bound_96pp_Landscape</t>
  </si>
  <si>
    <t>..\..\..\3. Web Channels\2. Artwork Documents\Artwork Templates\1. Templates\Perfect Bound Booklet\350gsm Silk Cover - 150gsm Silk Inner\A6\A6-Landscape\A6_Double_Perfect Bound_98pp_Landscape</t>
  </si>
  <si>
    <t>..\..\..\3. Web Channels\2. Artwork Documents\Artwork Templates\1. Templates\Perfect Bound Booklet\350gsm Silk Cover - 150gsm Silk Inner\A6\A6-Landscape\A6_Double_Perfect Bound_100pp_Landscape</t>
  </si>
  <si>
    <t>..\..\..\3. Web Channels\2. Artwork Documents\Artwork Templates\1. Templates\Perfect Bound Booklet\350gsm Silk Cover - 150gsm Silk Inner\A6\A6-Landscape\A6_Double_Perfect Bound_102pp_Landscape</t>
  </si>
  <si>
    <t>..\..\..\3. Web Channels\2. Artwork Documents\Artwork Templates\1. Templates\Perfect Bound Booklet\350gsm Silk Cover - 150gsm Silk Inner\A6\A6-Landscape\A6_Double_Perfect Bound_104pp_Landscape</t>
  </si>
  <si>
    <t>..\..\..\3. Web Channels\2. Artwork Documents\Artwork Templates\1. Templates\Perfect Bound Booklet\350gsm Silk Cover - 150gsm Silk Inner\A6\A6-Landscape\A6_Double_Perfect Bound_106pp_Landscape</t>
  </si>
  <si>
    <t>..\..\..\3. Web Channels\2. Artwork Documents\Artwork Templates\1. Templates\Perfect Bound Booklet\350gsm Silk Cover - 150gsm Silk Inner\A6\A6-Landscape\A6_Double_Perfect Bound_108pp_Landscape</t>
  </si>
  <si>
    <t>..\..\..\3. Web Channels\2. Artwork Documents\Artwork Templates\1. Templates\Perfect Bound Booklet\350gsm Silk Cover - 150gsm Silk Inner\A6\A6-Landscape\A6_Double_Perfect Bound_110pp_Landscape</t>
  </si>
  <si>
    <t>..\..\..\3. Web Channels\2. Artwork Documents\Artwork Templates\1. Templates\Perfect Bound Booklet\350gsm Silk Cover - 150gsm Silk Inner\A6\A6-Landscape\A6_Double_Perfect Bound_112pp_Landscape</t>
  </si>
  <si>
    <t>..\..\..\3. Web Channels\2. Artwork Documents\Artwork Templates\1. Templates\Perfect Bound Booklet\350gsm Silk Cover - 150gsm Silk Inner\A6\A6-Landscape\A6_Double_Perfect Bound_114pp_Landscape</t>
  </si>
  <si>
    <t>..\..\..\3. Web Channels\2. Artwork Documents\Artwork Templates\1. Templates\Perfect Bound Booklet\350gsm Silk Cover - 150gsm Silk Inner\A6\A6-Landscape\A6_Double_Perfect Bound_116pp_Landscape</t>
  </si>
  <si>
    <t>..\..\..\3. Web Channels\2. Artwork Documents\Artwork Templates\1. Templates\Perfect Bound Booklet\350gsm Silk Cover - 150gsm Silk Inner\A6\A6-Landscape\A6_Double_Perfect Bound_118pp_Landscape</t>
  </si>
  <si>
    <t>..\..\..\3. Web Channels\2. Artwork Documents\Artwork Templates\1. Templates\Perfect Bound Booklet\350gsm Silk Cover - 150gsm Silk Inner\A6\A6-Landscape\A6_Double_Perfect Bound_120pp_Landscape</t>
  </si>
  <si>
    <t>N/A</t>
  </si>
  <si>
    <t>..\..\..\3. Web Channels\2. Artwork Documents\Artwork Templates\1. Templates\Perfect Bound Booklet\350gsm Silk Cover - 150gsm Silk Inner\DL\DL-Portrait\DL_Double_Perfect Bound_40pp_Portrait</t>
  </si>
  <si>
    <t>..\..\..\3. Web Channels\2. Artwork Documents\Artwork Templates\1. Templates\Perfect Bound Booklet\350gsm Silk Cover - 150gsm Silk Inner\DL\DL-Portrait\DL_Double_Perfect Bound_42pp_Portrait</t>
  </si>
  <si>
    <t>..\..\..\3. Web Channels\2. Artwork Documents\Artwork Templates\1. Templates\Perfect Bound Booklet\350gsm Silk Cover - 150gsm Silk Inner\DL\DL-Portrait\DL_Double_Perfect Bound_44pp_Portrait</t>
  </si>
  <si>
    <t>..\..\..\3. Web Channels\2. Artwork Documents\Artwork Templates\1. Templates\Perfect Bound Booklet\350gsm Silk Cover - 150gsm Silk Inner\DL\DL-Portrait\DL_Double_Perfect Bound_46pp_Portrait</t>
  </si>
  <si>
    <t>..\..\..\3. Web Channels\2. Artwork Documents\Artwork Templates\1. Templates\Perfect Bound Booklet\350gsm Silk Cover - 150gsm Silk Inner\DL\DL-Portrait\DL_Double_Perfect Bound_48pp_Portrait</t>
  </si>
  <si>
    <t>..\..\..\3. Web Channels\2. Artwork Documents\Artwork Templates\1. Templates\Perfect Bound Booklet\350gsm Silk Cover - 150gsm Silk Inner\DL\DL-Portrait\DL_Double_Perfect Bound_50pp_Portrait</t>
  </si>
  <si>
    <t>..\..\..\3. Web Channels\2. Artwork Documents\Artwork Templates\1. Templates\Perfect Bound Booklet\350gsm Silk Cover - 150gsm Silk Inner\DL\DL-Portrait\DL_Double_Perfect Bound_52pp_Portrait</t>
  </si>
  <si>
    <t>..\..\..\3. Web Channels\2. Artwork Documents\Artwork Templates\1. Templates\Perfect Bound Booklet\350gsm Silk Cover - 150gsm Silk Inner\DL\DL-Portrait\DL_Double_Perfect Bound_54pp_Portrait</t>
  </si>
  <si>
    <t>..\..\..\3. Web Channels\2. Artwork Documents\Artwork Templates\1. Templates\Perfect Bound Booklet\350gsm Silk Cover - 150gsm Silk Inner\DL\DL-Portrait\DL_Double_Perfect Bound_56pp_Portrait</t>
  </si>
  <si>
    <t>..\..\..\3. Web Channels\2. Artwork Documents\Artwork Templates\1. Templates\Perfect Bound Booklet\350gsm Silk Cover - 150gsm Silk Inner\DL\DL-Portrait\DL_Double_Perfect Bound_58pp_Portrait</t>
  </si>
  <si>
    <t>..\..\..\3. Web Channels\2. Artwork Documents\Artwork Templates\1. Templates\Perfect Bound Booklet\350gsm Silk Cover - 150gsm Silk Inner\DL\DL-Portrait\DL_Double_Perfect Bound_60pp_Portrait</t>
  </si>
  <si>
    <t>..\..\..\3. Web Channels\2. Artwork Documents\Artwork Templates\1. Templates\Perfect Bound Booklet\350gsm Silk Cover - 150gsm Silk Inner\DL\DL-Portrait\DL_Double_Perfect Bound_62pp_Portrait</t>
  </si>
  <si>
    <t>..\..\..\3. Web Channels\2. Artwork Documents\Artwork Templates\1. Templates\Perfect Bound Booklet\350gsm Silk Cover - 150gsm Silk Inner\DL\DL-Portrait\DL_Double_Perfect Bound_64pp_Portrait</t>
  </si>
  <si>
    <t>..\..\..\3. Web Channels\2. Artwork Documents\Artwork Templates\1. Templates\Perfect Bound Booklet\350gsm Silk Cover - 150gsm Silk Inner\DL\DL-Portrait\DL_Double_Perfect Bound_66pp_Portrait</t>
  </si>
  <si>
    <t>..\..\..\3. Web Channels\2. Artwork Documents\Artwork Templates\1. Templates\Perfect Bound Booklet\350gsm Silk Cover - 150gsm Silk Inner\DL\DL-Portrait\DL_Double_Perfect Bound_68pp_Portrait</t>
  </si>
  <si>
    <t>..\..\..\3. Web Channels\2. Artwork Documents\Artwork Templates\1. Templates\Perfect Bound Booklet\350gsm Silk Cover - 150gsm Silk Inner\DL\DL-Portrait\DL_Double_Perfect Bound_70pp_Portrait</t>
  </si>
  <si>
    <t>..\..\..\3. Web Channels\2. Artwork Documents\Artwork Templates\1. Templates\Perfect Bound Booklet\350gsm Silk Cover - 150gsm Silk Inner\DL\DL-Portrait\DL_Double_Perfect Bound_72pp_Portrait</t>
  </si>
  <si>
    <t>..\..\..\3. Web Channels\2. Artwork Documents\Artwork Templates\1. Templates\Perfect Bound Booklet\350gsm Silk Cover - 150gsm Silk Inner\DL\DL-Portrait\DL_Double_Perfect Bound_74pp_Portrait</t>
  </si>
  <si>
    <t>..\..\..\3. Web Channels\2. Artwork Documents\Artwork Templates\1. Templates\Perfect Bound Booklet\350gsm Silk Cover - 150gsm Silk Inner\DL\DL-Portrait\DL_Double_Perfect Bound_76pp_Portrait</t>
  </si>
  <si>
    <t>..\..\..\3. Web Channels\2. Artwork Documents\Artwork Templates\1. Templates\Perfect Bound Booklet\350gsm Silk Cover - 150gsm Silk Inner\DL\DL-Portrait\DL_Double_Perfect Bound_78pp_Portrait</t>
  </si>
  <si>
    <t>..\..\..\3. Web Channels\2. Artwork Documents\Artwork Templates\1. Templates\Perfect Bound Booklet\350gsm Silk Cover - 150gsm Silk Inner\DL\DL-Portrait\DL_Double_Perfect Bound_80pp_Portrait</t>
  </si>
  <si>
    <t>..\..\..\3. Web Channels\2. Artwork Documents\Artwork Templates\1. Templates\Perfect Bound Booklet\350gsm Silk Cover - 150gsm Silk Inner\DL\DL-Portrait\DL_Double_Perfect Bound_82pp_Portrait</t>
  </si>
  <si>
    <t>..\..\..\3. Web Channels\2. Artwork Documents\Artwork Templates\1. Templates\Perfect Bound Booklet\350gsm Silk Cover - 150gsm Silk Inner\DL\DL-Portrait\DL_Double_Perfect Bound_84pp_Portrait</t>
  </si>
  <si>
    <t>..\..\..\3. Web Channels\2. Artwork Documents\Artwork Templates\1. Templates\Perfect Bound Booklet\350gsm Silk Cover - 150gsm Silk Inner\DL\DL-Portrait\DL_Double_Perfect Bound_86pp_Portrait</t>
  </si>
  <si>
    <t>..\..\..\3. Web Channels\2. Artwork Documents\Artwork Templates\1. Templates\Perfect Bound Booklet\350gsm Silk Cover - 150gsm Silk Inner\DL\DL-Portrait\DL_Double_Perfect Bound_88pp_Portrait</t>
  </si>
  <si>
    <t>..\..\..\3. Web Channels\2. Artwork Documents\Artwork Templates\1. Templates\Perfect Bound Booklet\350gsm Silk Cover - 150gsm Silk Inner\DL\DL-Portrait\DL_Double_Perfect Bound_90pp_Portrait</t>
  </si>
  <si>
    <t>..\..\..\3. Web Channels\2. Artwork Documents\Artwork Templates\1. Templates\Perfect Bound Booklet\350gsm Silk Cover - 150gsm Silk Inner\DL\DL-Portrait\DL_Double_Perfect Bound_92pp_Portrait</t>
  </si>
  <si>
    <t>..\..\..\3. Web Channels\2. Artwork Documents\Artwork Templates\1. Templates\Perfect Bound Booklet\350gsm Silk Cover - 150gsm Silk Inner\DL\DL-Portrait\DL_Double_Perfect Bound_94pp_Portrait</t>
  </si>
  <si>
    <t>..\..\..\3. Web Channels\2. Artwork Documents\Artwork Templates\1. Templates\Perfect Bound Booklet\350gsm Silk Cover - 150gsm Silk Inner\DL\DL-Portrait\DL_Double_Perfect Bound_96pp_Portrait</t>
  </si>
  <si>
    <t>..\..\..\3. Web Channels\2. Artwork Documents\Artwork Templates\1. Templates\Perfect Bound Booklet\350gsm Silk Cover - 150gsm Silk Inner\DL\DL-Portrait\DL_Double_Perfect Bound_98pp_Portrait</t>
  </si>
  <si>
    <t>..\..\..\3. Web Channels\2. Artwork Documents\Artwork Templates\1. Templates\Perfect Bound Booklet\350gsm Silk Cover - 150gsm Silk Inner\DL\DL-Portrait\DL_Double_Perfect Bound_100pp_Portrait</t>
  </si>
  <si>
    <t>..\..\..\3. Web Channels\2. Artwork Documents\Artwork Templates\1. Templates\Perfect Bound Booklet\350gsm Silk Cover - 150gsm Silk Inner\DL\DL-Portrait\DL_Double_Perfect Bound_102pp_Portrait</t>
  </si>
  <si>
    <t>..\..\..\3. Web Channels\2. Artwork Documents\Artwork Templates\1. Templates\Perfect Bound Booklet\350gsm Silk Cover - 150gsm Silk Inner\DL\DL-Portrait\DL_Double_Perfect Bound_104pp_Portrait</t>
  </si>
  <si>
    <t>..\..\..\3. Web Channels\2. Artwork Documents\Artwork Templates\1. Templates\Perfect Bound Booklet\350gsm Silk Cover - 150gsm Silk Inner\DL\DL-Portrait\DL_Double_Perfect Bound_106pp_Portrait</t>
  </si>
  <si>
    <t>..\..\..\3. Web Channels\2. Artwork Documents\Artwork Templates\1. Templates\Perfect Bound Booklet\350gsm Silk Cover - 150gsm Silk Inner\DL\DL-Portrait\DL_Double_Perfect Bound_108pp_Portrait</t>
  </si>
  <si>
    <t>..\..\..\3. Web Channels\2. Artwork Documents\Artwork Templates\1. Templates\Perfect Bound Booklet\350gsm Silk Cover - 150gsm Silk Inner\DL\DL-Portrait\DL_Double_Perfect Bound_110pp_Portrait</t>
  </si>
  <si>
    <t>..\..\..\3. Web Channels\2. Artwork Documents\Artwork Templates\1. Templates\Perfect Bound Booklet\350gsm Silk Cover - 150gsm Silk Inner\DL\DL-Portrait\DL_Double_Perfect Bound_112pp_Portrait</t>
  </si>
  <si>
    <t>..\..\..\3. Web Channels\2. Artwork Documents\Artwork Templates\1. Templates\Perfect Bound Booklet\350gsm Silk Cover - 150gsm Silk Inner\DL\DL-Portrait\DL_Double_Perfect Bound_114pp_Portrait</t>
  </si>
  <si>
    <t>..\..\..\3. Web Channels\2. Artwork Documents\Artwork Templates\1. Templates\Perfect Bound Booklet\350gsm Silk Cover - 150gsm Silk Inner\DL\DL-Portrait\DL_Double_Perfect Bound_116pp_Portrait</t>
  </si>
  <si>
    <t>..\..\..\3. Web Channels\2. Artwork Documents\Artwork Templates\1. Templates\Perfect Bound Booklet\350gsm Silk Cover - 150gsm Silk Inner\DL\DL-Portrait\DL_Double_Perfect Bound_118pp_Portrait</t>
  </si>
  <si>
    <t>..\..\..\3. Web Channels\2. Artwork Documents\Artwork Templates\1. Templates\Perfect Bound Booklet\350gsm Silk Cover - 150gsm Silk Inner\DL\DL-Portrait\DL_Double_Perfect Bound_120pp_Portrait</t>
  </si>
  <si>
    <t>..\..\..\3. Web Channels\2. Artwork Documents\Artwork Templates\1. Templates\Perfect Bound Booklet\350gsm Silk Cover - 150gsm Silk Inner\148\148x148-Portrait\148 x 148_Double_Perfect Bound_40pp_Portrait</t>
  </si>
  <si>
    <t>..\..\..\3. Web Channels\2. Artwork Documents\Artwork Templates\1. Templates\Perfect Bound Booklet\350gsm Silk Cover - 150gsm Silk Inner\148\148x148-Portrait\148 x 148_Double_Perfect Bound_42pp_Portrait</t>
  </si>
  <si>
    <t>..\..\..\3. Web Channels\2. Artwork Documents\Artwork Templates\1. Templates\Perfect Bound Booklet\350gsm Silk Cover - 150gsm Silk Inner\148\148x148-Portrait\148 x 148_Double_Perfect Bound_44pp_Portrait</t>
  </si>
  <si>
    <t>..\..\..\3. Web Channels\2. Artwork Documents\Artwork Templates\1. Templates\Perfect Bound Booklet\350gsm Silk Cover - 150gsm Silk Inner\148\148x148-Portrait\148 x 148_Double_Perfect Bound_46pp_Portrait</t>
  </si>
  <si>
    <t>..\..\..\3. Web Channels\2. Artwork Documents\Artwork Templates\1. Templates\Perfect Bound Booklet\350gsm Silk Cover - 150gsm Silk Inner\148\148x148-Portrait\148 x 148_Double_Perfect Bound_48pp_Portrait</t>
  </si>
  <si>
    <t>..\..\..\3. Web Channels\2. Artwork Documents\Artwork Templates\1. Templates\Perfect Bound Booklet\350gsm Silk Cover - 150gsm Silk Inner\148\148x148-Portrait\148 x 148_Double_Perfect Bound_50pp_Portrait</t>
  </si>
  <si>
    <t>..\..\..\3. Web Channels\2. Artwork Documents\Artwork Templates\1. Templates\Perfect Bound Booklet\350gsm Silk Cover - 150gsm Silk Inner\148\148x148-Portrait\148 x 148_Double_Perfect Bound_52pp_Portrait</t>
  </si>
  <si>
    <t>..\..\..\3. Web Channels\2. Artwork Documents\Artwork Templates\1. Templates\Perfect Bound Booklet\350gsm Silk Cover - 150gsm Silk Inner\148\148x148-Portrait\148 x 148_Double_Perfect Bound_54pp_Portrait</t>
  </si>
  <si>
    <t>..\..\..\3. Web Channels\2. Artwork Documents\Artwork Templates\1. Templates\Perfect Bound Booklet\350gsm Silk Cover - 150gsm Silk Inner\148\148x148-Portrait\148 x 148_Double_Perfect Bound_56pp_Portrait</t>
  </si>
  <si>
    <t>..\..\..\3. Web Channels\2. Artwork Documents\Artwork Templates\1. Templates\Perfect Bound Booklet\350gsm Silk Cover - 150gsm Silk Inner\148\148x148-Portrait\148 x 148_Double_Perfect Bound_58pp_Portrait</t>
  </si>
  <si>
    <t>..\..\..\3. Web Channels\2. Artwork Documents\Artwork Templates\1. Templates\Perfect Bound Booklet\350gsm Silk Cover - 150gsm Silk Inner\148\148x148-Portrait\148 x 148_Double_Perfect Bound_60pp_Portrait</t>
  </si>
  <si>
    <t>..\..\..\3. Web Channels\2. Artwork Documents\Artwork Templates\1. Templates\Perfect Bound Booklet\350gsm Silk Cover - 150gsm Silk Inner\148\148x148-Portrait\148 x 148_Double_Perfect Bound_62pp_Portrait</t>
  </si>
  <si>
    <t>..\..\..\3. Web Channels\2. Artwork Documents\Artwork Templates\1. Templates\Perfect Bound Booklet\350gsm Silk Cover - 150gsm Silk Inner\148\148x148-Portrait\148 x 148_Double_Perfect Bound_64pp_Portrait</t>
  </si>
  <si>
    <t>..\..\..\3. Web Channels\2. Artwork Documents\Artwork Templates\1. Templates\Perfect Bound Booklet\350gsm Silk Cover - 150gsm Silk Inner\148\148x148-Portrait\148 x 148_Double_Perfect Bound_66pp_Portrait</t>
  </si>
  <si>
    <t>..\..\..\3. Web Channels\2. Artwork Documents\Artwork Templates\1. Templates\Perfect Bound Booklet\350gsm Silk Cover - 150gsm Silk Inner\148\148x148-Portrait\148 x 148_Double_Perfect Bound_68pp_Portrait</t>
  </si>
  <si>
    <t>..\..\..\3. Web Channels\2. Artwork Documents\Artwork Templates\1. Templates\Perfect Bound Booklet\350gsm Silk Cover - 150gsm Silk Inner\148\148x148-Portrait\148 x 148_Double_Perfect Bound_70pp_Portrait</t>
  </si>
  <si>
    <t>..\..\..\3. Web Channels\2. Artwork Documents\Artwork Templates\1. Templates\Perfect Bound Booklet\350gsm Silk Cover - 150gsm Silk Inner\148\148x148-Portrait\148 x 148_Double_Perfect Bound_72pp_Portrait</t>
  </si>
  <si>
    <t>..\..\..\3. Web Channels\2. Artwork Documents\Artwork Templates\1. Templates\Perfect Bound Booklet\350gsm Silk Cover - 150gsm Silk Inner\148\148x148-Portrait\148 x 148_Double_Perfect Bound_74pp_Portrait</t>
  </si>
  <si>
    <t>..\..\..\3. Web Channels\2. Artwork Documents\Artwork Templates\1. Templates\Perfect Bound Booklet\350gsm Silk Cover - 150gsm Silk Inner\148\148x148-Portrait\148 x 148_Double_Perfect Bound_76pp_Portrait</t>
  </si>
  <si>
    <t>..\..\..\3. Web Channels\2. Artwork Documents\Artwork Templates\1. Templates\Perfect Bound Booklet\350gsm Silk Cover - 150gsm Silk Inner\148\148x148-Portrait\148 x 148_Double_Perfect Bound_78pp_Portrait</t>
  </si>
  <si>
    <t>..\..\..\3. Web Channels\2. Artwork Documents\Artwork Templates\1. Templates\Perfect Bound Booklet\350gsm Silk Cover - 150gsm Silk Inner\148\148x148-Portrait\148 x 148_Double_Perfect Bound_80pp_Portrait</t>
  </si>
  <si>
    <t>..\..\..\3. Web Channels\2. Artwork Documents\Artwork Templates\1. Templates\Perfect Bound Booklet\350gsm Silk Cover - 150gsm Silk Inner\148\148x148-Portrait\148 x 148_Double_Perfect Bound_82pp_Portrait</t>
  </si>
  <si>
    <t>..\..\..\3. Web Channels\2. Artwork Documents\Artwork Templates\1. Templates\Perfect Bound Booklet\350gsm Silk Cover - 150gsm Silk Inner\148\148x148-Portrait\148 x 148_Double_Perfect Bound_84pp_Portrait</t>
  </si>
  <si>
    <t>..\..\..\3. Web Channels\2. Artwork Documents\Artwork Templates\1. Templates\Perfect Bound Booklet\350gsm Silk Cover - 150gsm Silk Inner\148\148x148-Portrait\148 x 148_Double_Perfect Bound_86pp_Portrait</t>
  </si>
  <si>
    <t>..\..\..\3. Web Channels\2. Artwork Documents\Artwork Templates\1. Templates\Perfect Bound Booklet\350gsm Silk Cover - 150gsm Silk Inner\148\148x148-Portrait\148 x 148_Double_Perfect Bound_88pp_Portrait</t>
  </si>
  <si>
    <t>..\..\..\3. Web Channels\2. Artwork Documents\Artwork Templates\1. Templates\Perfect Bound Booklet\350gsm Silk Cover - 150gsm Silk Inner\148\148x148-Portrait\148 x 148_Double_Perfect Bound_90pp_Portrait</t>
  </si>
  <si>
    <t>..\..\..\3. Web Channels\2. Artwork Documents\Artwork Templates\1. Templates\Perfect Bound Booklet\350gsm Silk Cover - 150gsm Silk Inner\148\148x148-Portrait\148 x 148_Double_Perfect Bound_92pp_Portrait</t>
  </si>
  <si>
    <t>..\..\..\3. Web Channels\2. Artwork Documents\Artwork Templates\1. Templates\Perfect Bound Booklet\350gsm Silk Cover - 150gsm Silk Inner\148\148x148-Portrait\148 x 148_Double_Perfect Bound_94pp_Portrait</t>
  </si>
  <si>
    <t>..\..\..\3. Web Channels\2. Artwork Documents\Artwork Templates\1. Templates\Perfect Bound Booklet\350gsm Silk Cover - 150gsm Silk Inner\148\148x148-Portrait\148 x 148_Double_Perfect Bound_96pp_Portrait</t>
  </si>
  <si>
    <t>..\..\..\3. Web Channels\2. Artwork Documents\Artwork Templates\1. Templates\Perfect Bound Booklet\350gsm Silk Cover - 150gsm Silk Inner\148\148x148-Portrait\148 x 148_Double_Perfect Bound_98pp_Portrait</t>
  </si>
  <si>
    <t>..\..\..\3. Web Channels\2. Artwork Documents\Artwork Templates\1. Templates\Perfect Bound Booklet\350gsm Silk Cover - 150gsm Silk Inner\148\148x148-Portrait\148 x 148_Double_Perfect Bound_100pp_Portrait</t>
  </si>
  <si>
    <t>..\..\..\3. Web Channels\2. Artwork Documents\Artwork Templates\1. Templates\Perfect Bound Booklet\350gsm Silk Cover - 150gsm Silk Inner\148\148x148-Portrait\148 x 148_Double_Perfect Bound_102pp_Portrait</t>
  </si>
  <si>
    <t>..\..\..\3. Web Channels\2. Artwork Documents\Artwork Templates\1. Templates\Perfect Bound Booklet\350gsm Silk Cover - 150gsm Silk Inner\148\148x148-Portrait\148 x 148_Double_Perfect Bound_104pp_Portrait</t>
  </si>
  <si>
    <t>..\..\..\3. Web Channels\2. Artwork Documents\Artwork Templates\1. Templates\Perfect Bound Booklet\350gsm Silk Cover - 150gsm Silk Inner\148\148x148-Portrait\148 x 148_Double_Perfect Bound_106pp_Portrait</t>
  </si>
  <si>
    <t>..\..\..\3. Web Channels\2. Artwork Documents\Artwork Templates\1. Templates\Perfect Bound Booklet\350gsm Silk Cover - 150gsm Silk Inner\148\148x148-Portrait\148 x 148_Double_Perfect Bound_108pp_Portrait</t>
  </si>
  <si>
    <t>..\..\..\3. Web Channels\2. Artwork Documents\Artwork Templates\1. Templates\Perfect Bound Booklet\350gsm Silk Cover - 150gsm Silk Inner\148\148x148-Portrait\148 x 148_Double_Perfect Bound_110pp_Portrait</t>
  </si>
  <si>
    <t>..\..\..\3. Web Channels\2. Artwork Documents\Artwork Templates\1. Templates\Perfect Bound Booklet\350gsm Silk Cover - 150gsm Silk Inner\148\148x148-Portrait\148 x 148_Double_Perfect Bound_112pp_Portrait</t>
  </si>
  <si>
    <t>..\..\..\3. Web Channels\2. Artwork Documents\Artwork Templates\1. Templates\Perfect Bound Booklet\350gsm Silk Cover - 150gsm Silk Inner\148\148x148-Portrait\148 x 148_Double_Perfect Bound_114pp_Portrait</t>
  </si>
  <si>
    <t>..\..\..\3. Web Channels\2. Artwork Documents\Artwork Templates\1. Templates\Perfect Bound Booklet\350gsm Silk Cover - 150gsm Silk Inner\148\148x148-Portrait\148 x 148_Double_Perfect Bound_116pp_Portrait</t>
  </si>
  <si>
    <t>..\..\..\3. Web Channels\2. Artwork Documents\Artwork Templates\1. Templates\Perfect Bound Booklet\350gsm Silk Cover - 150gsm Silk Inner\148\148x148-Portrait\148 x 148_Double_Perfect Bound_118pp_Portrait</t>
  </si>
  <si>
    <t>..\..\..\3. Web Channels\2. Artwork Documents\Artwork Templates\1. Templates\Perfect Bound Booklet\350gsm Silk Cover - 150gsm Silk Inner\148\148x148-Portrait\148 x 148_Double_Perfect Bound_120pp_Portrait</t>
  </si>
  <si>
    <t>..\..\..\3. Web Channels\2. Artwork Documents\Artwork Templates\1. Templates\Perfect Bound Booklet\350gsm Silk Cover - 150gsm Silk Inner\148\148x148-Landscape\148 x 148_Double_Perfect Bound_40pp_Landscape</t>
  </si>
  <si>
    <t>..\..\..\3. Web Channels\2. Artwork Documents\Artwork Templates\1. Templates\Perfect Bound Booklet\350gsm Silk Cover - 150gsm Silk Inner\148\148x148-Landscape\148 x 148_Double_Perfect Bound_42pp_Landscape</t>
  </si>
  <si>
    <t>..\..\..\3. Web Channels\2. Artwork Documents\Artwork Templates\1. Templates\Perfect Bound Booklet\350gsm Silk Cover - 150gsm Silk Inner\148\148x148-Landscape\148 x 148_Double_Perfect Bound_44pp_Landscape</t>
  </si>
  <si>
    <t>..\..\..\3. Web Channels\2. Artwork Documents\Artwork Templates\1. Templates\Perfect Bound Booklet\350gsm Silk Cover - 150gsm Silk Inner\148\148x148-Landscape\148 x 148_Double_Perfect Bound_46pp_Landscape</t>
  </si>
  <si>
    <t>..\..\..\3. Web Channels\2. Artwork Documents\Artwork Templates\1. Templates\Perfect Bound Booklet\350gsm Silk Cover - 150gsm Silk Inner\148\148x148-Landscape\148 x 148_Double_Perfect Bound_48pp_Landscape</t>
  </si>
  <si>
    <t>..\..\..\3. Web Channels\2. Artwork Documents\Artwork Templates\1. Templates\Perfect Bound Booklet\350gsm Silk Cover - 150gsm Silk Inner\148\148x148-Landscape\148 x 148_Double_Perfect Bound_50pp_Landscape</t>
  </si>
  <si>
    <t>..\..\..\3. Web Channels\2. Artwork Documents\Artwork Templates\1. Templates\Perfect Bound Booklet\350gsm Silk Cover - 150gsm Silk Inner\148\148x148-Landscape\148 x 148_Double_Perfect Bound_52pp_Landscape</t>
  </si>
  <si>
    <t>..\..\..\3. Web Channels\2. Artwork Documents\Artwork Templates\1. Templates\Perfect Bound Booklet\350gsm Silk Cover - 150gsm Silk Inner\148\148x148-Landscape\148 x 148_Double_Perfect Bound_54pp_Landscape</t>
  </si>
  <si>
    <t>..\..\..\3. Web Channels\2. Artwork Documents\Artwork Templates\1. Templates\Perfect Bound Booklet\350gsm Silk Cover - 150gsm Silk Inner\148\148x148-Landscape\148 x 148_Double_Perfect Bound_56pp_Landscape</t>
  </si>
  <si>
    <t>..\..\..\3. Web Channels\2. Artwork Documents\Artwork Templates\1. Templates\Perfect Bound Booklet\350gsm Silk Cover - 150gsm Silk Inner\148\148x148-Landscape\148 x 148_Double_Perfect Bound_58pp_Landscape</t>
  </si>
  <si>
    <t>..\..\..\3. Web Channels\2. Artwork Documents\Artwork Templates\1. Templates\Perfect Bound Booklet\350gsm Silk Cover - 150gsm Silk Inner\148\148x148-Landscape\148 x 148_Double_Perfect Bound_60pp_Landscape</t>
  </si>
  <si>
    <t>..\..\..\3. Web Channels\2. Artwork Documents\Artwork Templates\1. Templates\Perfect Bound Booklet\350gsm Silk Cover - 150gsm Silk Inner\148\148x148-Landscape\148 x 148_Double_Perfect Bound_62pp_Landscape</t>
  </si>
  <si>
    <t>..\..\..\3. Web Channels\2. Artwork Documents\Artwork Templates\1. Templates\Perfect Bound Booklet\350gsm Silk Cover - 150gsm Silk Inner\148\148x148-Landscape\148 x 148_Double_Perfect Bound_64pp_Landscape</t>
  </si>
  <si>
    <t>..\..\..\3. Web Channels\2. Artwork Documents\Artwork Templates\1. Templates\Perfect Bound Booklet\350gsm Silk Cover - 150gsm Silk Inner\148\148x148-Landscape\148 x 148_Double_Perfect Bound_66pp_Landscape</t>
  </si>
  <si>
    <t>..\..\..\3. Web Channels\2. Artwork Documents\Artwork Templates\1. Templates\Perfect Bound Booklet\350gsm Silk Cover - 150gsm Silk Inner\148\148x148-Landscape\148 x 148_Double_Perfect Bound_68pp_Landscape</t>
  </si>
  <si>
    <t>..\..\..\3. Web Channels\2. Artwork Documents\Artwork Templates\1. Templates\Perfect Bound Booklet\350gsm Silk Cover - 150gsm Silk Inner\148\148x148-Landscape\148 x 148_Double_Perfect Bound_70pp_Landscape</t>
  </si>
  <si>
    <t>..\..\..\3. Web Channels\2. Artwork Documents\Artwork Templates\1. Templates\Perfect Bound Booklet\350gsm Silk Cover - 150gsm Silk Inner\148\148x148-Landscape\148 x 148_Double_Perfect Bound_72pp_Landscape</t>
  </si>
  <si>
    <t>..\..\..\3. Web Channels\2. Artwork Documents\Artwork Templates\1. Templates\Perfect Bound Booklet\350gsm Silk Cover - 150gsm Silk Inner\148\148x148-Landscape\148 x 148_Double_Perfect Bound_74pp_Landscape</t>
  </si>
  <si>
    <t>..\..\..\3. Web Channels\2. Artwork Documents\Artwork Templates\1. Templates\Perfect Bound Booklet\350gsm Silk Cover - 150gsm Silk Inner\148\148x148-Landscape\148 x 148_Double_Perfect Bound_76pp_Landscape</t>
  </si>
  <si>
    <t>..\..\..\3. Web Channels\2. Artwork Documents\Artwork Templates\1. Templates\Perfect Bound Booklet\350gsm Silk Cover - 150gsm Silk Inner\148\148x148-Landscape\148 x 148_Double_Perfect Bound_78pp_Landscape</t>
  </si>
  <si>
    <t>..\..\..\3. Web Channels\2. Artwork Documents\Artwork Templates\1. Templates\Perfect Bound Booklet\350gsm Silk Cover - 150gsm Silk Inner\148\148x148-Landscape\148 x 148_Double_Perfect Bound_80pp_Landscape</t>
  </si>
  <si>
    <t>..\..\..\3. Web Channels\2. Artwork Documents\Artwork Templates\1. Templates\Perfect Bound Booklet\350gsm Silk Cover - 150gsm Silk Inner\148\148x148-Landscape\148 x 148_Double_Perfect Bound_82pp_Landscape</t>
  </si>
  <si>
    <t>..\..\..\3. Web Channels\2. Artwork Documents\Artwork Templates\1. Templates\Perfect Bound Booklet\350gsm Silk Cover - 150gsm Silk Inner\148\148x148-Landscape\148 x 148_Double_Perfect Bound_84pp_Landscape</t>
  </si>
  <si>
    <t>..\..\..\3. Web Channels\2. Artwork Documents\Artwork Templates\1. Templates\Perfect Bound Booklet\350gsm Silk Cover - 150gsm Silk Inner\148\148x148-Landscape\148 x 148_Double_Perfect Bound_86pp_Landscape</t>
  </si>
  <si>
    <t>..\..\..\3. Web Channels\2. Artwork Documents\Artwork Templates\1. Templates\Perfect Bound Booklet\350gsm Silk Cover - 150gsm Silk Inner\148\148x148-Landscape\148 x 148_Double_Perfect Bound_88pp_Landscape</t>
  </si>
  <si>
    <t>..\..\..\3. Web Channels\2. Artwork Documents\Artwork Templates\1. Templates\Perfect Bound Booklet\350gsm Silk Cover - 150gsm Silk Inner\148\148x148-Landscape\148 x 148_Double_Perfect Bound_90pp_Landscape</t>
  </si>
  <si>
    <t>..\..\..\3. Web Channels\2. Artwork Documents\Artwork Templates\1. Templates\Perfect Bound Booklet\350gsm Silk Cover - 150gsm Silk Inner\148\148x148-Landscape\148 x 148_Double_Perfect Bound_92pp_Landscape</t>
  </si>
  <si>
    <t>..\..\..\3. Web Channels\2. Artwork Documents\Artwork Templates\1. Templates\Perfect Bound Booklet\350gsm Silk Cover - 150gsm Silk Inner\148\148x148-Landscape\148 x 148_Double_Perfect Bound_94pp_Landscape</t>
  </si>
  <si>
    <t>..\..\..\3. Web Channels\2. Artwork Documents\Artwork Templates\1. Templates\Perfect Bound Booklet\350gsm Silk Cover - 150gsm Silk Inner\148\148x148-Landscape\148 x 148_Double_Perfect Bound_96pp_Landscape</t>
  </si>
  <si>
    <t>..\..\..\3. Web Channels\2. Artwork Documents\Artwork Templates\1. Templates\Perfect Bound Booklet\350gsm Silk Cover - 150gsm Silk Inner\148\148x148-Landscape\148 x 148_Double_Perfect Bound_98pp_Landscape</t>
  </si>
  <si>
    <t>..\..\..\3. Web Channels\2. Artwork Documents\Artwork Templates\1. Templates\Perfect Bound Booklet\350gsm Silk Cover - 150gsm Silk Inner\148\148x148-Landscape\148 x 148_Double_Perfect Bound_100pp_Landscape</t>
  </si>
  <si>
    <t>..\..\..\3. Web Channels\2. Artwork Documents\Artwork Templates\1. Templates\Perfect Bound Booklet\350gsm Silk Cover - 150gsm Silk Inner\148\148x148-Landscape\148 x 148_Double_Perfect Bound_102pp_Landscape</t>
  </si>
  <si>
    <t>..\..\..\3. Web Channels\2. Artwork Documents\Artwork Templates\1. Templates\Perfect Bound Booklet\350gsm Silk Cover - 150gsm Silk Inner\148\148x148-Landscape\148 x 148_Double_Perfect Bound_104pp_Landscape</t>
  </si>
  <si>
    <t>..\..\..\3. Web Channels\2. Artwork Documents\Artwork Templates\1. Templates\Perfect Bound Booklet\350gsm Silk Cover - 150gsm Silk Inner\148\148x148-Landscape\148 x 148_Double_Perfect Bound_106pp_Landscape</t>
  </si>
  <si>
    <t>..\..\..\3. Web Channels\2. Artwork Documents\Artwork Templates\1. Templates\Perfect Bound Booklet\350gsm Silk Cover - 150gsm Silk Inner\148\148x148-Landscape\148 x 148_Double_Perfect Bound_108pp_Landscape</t>
  </si>
  <si>
    <t>..\..\..\3. Web Channels\2. Artwork Documents\Artwork Templates\1. Templates\Perfect Bound Booklet\350gsm Silk Cover - 150gsm Silk Inner\148\148x148-Landscape\148 x 148_Double_Perfect Bound_110pp_Landscape</t>
  </si>
  <si>
    <t>..\..\..\3. Web Channels\2. Artwork Documents\Artwork Templates\1. Templates\Perfect Bound Booklet\350gsm Silk Cover - 150gsm Silk Inner\148\148x148-Landscape\148 x 148_Double_Perfect Bound_112pp_Landscape</t>
  </si>
  <si>
    <t>..\..\..\3. Web Channels\2. Artwork Documents\Artwork Templates\1. Templates\Perfect Bound Booklet\350gsm Silk Cover - 150gsm Silk Inner\148\148x148-Landscape\148 x 148_Double_Perfect Bound_114pp_Landscape</t>
  </si>
  <si>
    <t>..\..\..\3. Web Channels\2. Artwork Documents\Artwork Templates\1. Templates\Perfect Bound Booklet\350gsm Silk Cover - 150gsm Silk Inner\148\148x148-Landscape\148 x 148_Double_Perfect Bound_116pp_Landscape</t>
  </si>
  <si>
    <t>..\..\..\3. Web Channels\2. Artwork Documents\Artwork Templates\1. Templates\Perfect Bound Booklet\350gsm Silk Cover - 150gsm Silk Inner\148\148x148-Landscape\148 x 148_Double_Perfect Bound_118pp_Landscape</t>
  </si>
  <si>
    <t>..\..\..\3. Web Channels\2. Artwork Documents\Artwork Templates\1. Templates\Perfect Bound Booklet\350gsm Silk Cover - 150gsm Silk Inner\148\148x148-Landscape\148 x 148_Double_Perfect Bound_120pp_Landscape</t>
  </si>
  <si>
    <t>..\..\..\3. Web Channels\2. Artwork Documents\Artwork Templates\1. Templates\Perfect Bound Booklet\350gsm Silk Cover - 150gsm Silk Inner\210\210x210-Portrait\210 x 210_Double_Perfect Bound_40pp_Portrait</t>
  </si>
  <si>
    <t>..\..\..\3. Web Channels\2. Artwork Documents\Artwork Templates\1. Templates\Perfect Bound Booklet\350gsm Silk Cover - 150gsm Silk Inner\210\210x210-Portrait\210 x 210_Double_Perfect Bound_42pp_Portrait</t>
  </si>
  <si>
    <t>..\..\..\3. Web Channels\2. Artwork Documents\Artwork Templates\1. Templates\Perfect Bound Booklet\350gsm Silk Cover - 150gsm Silk Inner\210\210x210-Portrait\210 x 210_Double_Perfect Bound_44pp_Portrait</t>
  </si>
  <si>
    <t>..\..\..\3. Web Channels\2. Artwork Documents\Artwork Templates\1. Templates\Perfect Bound Booklet\350gsm Silk Cover - 150gsm Silk Inner\210\210x210-Portrait\210 x 210_Double_Perfect Bound_46pp_Portrait</t>
  </si>
  <si>
    <t>..\..\..\3. Web Channels\2. Artwork Documents\Artwork Templates\1. Templates\Perfect Bound Booklet\350gsm Silk Cover - 150gsm Silk Inner\210\210x210-Portrait\210 x 210_Double_Perfect Bound_48pp_Portrait</t>
  </si>
  <si>
    <t>..\..\..\3. Web Channels\2. Artwork Documents\Artwork Templates\1. Templates\Perfect Bound Booklet\350gsm Silk Cover - 150gsm Silk Inner\210\210x210-Portrait\210 x 210_Double_Perfect Bound_50pp_Portrait</t>
  </si>
  <si>
    <t>..\..\..\3. Web Channels\2. Artwork Documents\Artwork Templates\1. Templates\Perfect Bound Booklet\350gsm Silk Cover - 150gsm Silk Inner\210\210x210-Portrait\210 x 210_Double_Perfect Bound_52pp_Portrait</t>
  </si>
  <si>
    <t>..\..\..\3. Web Channels\2. Artwork Documents\Artwork Templates\1. Templates\Perfect Bound Booklet\350gsm Silk Cover - 150gsm Silk Inner\210\210x210-Portrait\210 x 210_Double_Perfect Bound_54pp_Portrait</t>
  </si>
  <si>
    <t>..\..\..\3. Web Channels\2. Artwork Documents\Artwork Templates\1. Templates\Perfect Bound Booklet\350gsm Silk Cover - 150gsm Silk Inner\210\210x210-Portrait\210 x 210_Double_Perfect Bound_56pp_Portrait</t>
  </si>
  <si>
    <t>..\..\..\3. Web Channels\2. Artwork Documents\Artwork Templates\1. Templates\Perfect Bound Booklet\350gsm Silk Cover - 150gsm Silk Inner\210\210x210-Portrait\210 x 210_Double_Perfect Bound_58pp_Portrait</t>
  </si>
  <si>
    <t>..\..\..\3. Web Channels\2. Artwork Documents\Artwork Templates\1. Templates\Perfect Bound Booklet\350gsm Silk Cover - 150gsm Silk Inner\210\210x210-Portrait\210 x 210_Double_Perfect Bound_60pp_Portrait</t>
  </si>
  <si>
    <t>..\..\..\3. Web Channels\2. Artwork Documents\Artwork Templates\1. Templates\Perfect Bound Booklet\350gsm Silk Cover - 150gsm Silk Inner\210\210x210-Portrait\210 x 210_Double_Perfect Bound_62pp_Portrait</t>
  </si>
  <si>
    <t>..\..\..\3. Web Channels\2. Artwork Documents\Artwork Templates\1. Templates\Perfect Bound Booklet\350gsm Silk Cover - 150gsm Silk Inner\210\210x210-Portrait\210 x 210_Double_Perfect Bound_64pp_Portrait</t>
  </si>
  <si>
    <t>..\..\..\3. Web Channels\2. Artwork Documents\Artwork Templates\1. Templates\Perfect Bound Booklet\350gsm Silk Cover - 150gsm Silk Inner\210\210x210-Portrait\210 x 210_Double_Perfect Bound_66pp_Portrait</t>
  </si>
  <si>
    <t>..\..\..\3. Web Channels\2. Artwork Documents\Artwork Templates\1. Templates\Perfect Bound Booklet\350gsm Silk Cover - 150gsm Silk Inner\210\210x210-Portrait\210 x 210_Double_Perfect Bound_68pp_Portrait</t>
  </si>
  <si>
    <t>..\..\..\3. Web Channels\2. Artwork Documents\Artwork Templates\1. Templates\Perfect Bound Booklet\350gsm Silk Cover - 150gsm Silk Inner\210\210x210-Portrait\210 x 210_Double_Perfect Bound_70pp_Portrait</t>
  </si>
  <si>
    <t>..\..\..\3. Web Channels\2. Artwork Documents\Artwork Templates\1. Templates\Perfect Bound Booklet\350gsm Silk Cover - 150gsm Silk Inner\210\210x210-Portrait\210 x 210_Double_Perfect Bound_72pp_Portrait</t>
  </si>
  <si>
    <t>..\..\..\3. Web Channels\2. Artwork Documents\Artwork Templates\1. Templates\Perfect Bound Booklet\350gsm Silk Cover - 150gsm Silk Inner\210\210x210-Portrait\210 x 210_Double_Perfect Bound_74pp_Portrait</t>
  </si>
  <si>
    <t>..\..\..\3. Web Channels\2. Artwork Documents\Artwork Templates\1. Templates\Perfect Bound Booklet\350gsm Silk Cover - 150gsm Silk Inner\210\210x210-Portrait\210 x 210_Double_Perfect Bound_76pp_Portrait</t>
  </si>
  <si>
    <t>..\..\..\3. Web Channels\2. Artwork Documents\Artwork Templates\1. Templates\Perfect Bound Booklet\350gsm Silk Cover - 150gsm Silk Inner\210\210x210-Portrait\210 x 210_Double_Perfect Bound_78pp_Portrait</t>
  </si>
  <si>
    <t>..\..\..\3. Web Channels\2. Artwork Documents\Artwork Templates\1. Templates\Perfect Bound Booklet\350gsm Silk Cover - 150gsm Silk Inner\210\210x210-Portrait\210 x 210_Double_Perfect Bound_80pp_Portrait</t>
  </si>
  <si>
    <t>..\..\..\3. Web Channels\2. Artwork Documents\Artwork Templates\1. Templates\Perfect Bound Booklet\350gsm Silk Cover - 150gsm Silk Inner\210\210x210-Portrait\210 x 210_Double_Perfect Bound_82pp_Portrait</t>
  </si>
  <si>
    <t>..\..\..\3. Web Channels\2. Artwork Documents\Artwork Templates\1. Templates\Perfect Bound Booklet\350gsm Silk Cover - 150gsm Silk Inner\210\210x210-Portrait\210 x 210_Double_Perfect Bound_84pp_Portrait</t>
  </si>
  <si>
    <t>..\..\..\3. Web Channels\2. Artwork Documents\Artwork Templates\1. Templates\Perfect Bound Booklet\350gsm Silk Cover - 150gsm Silk Inner\210\210x210-Portrait\210 x 210_Double_Perfect Bound_86pp_Portrait</t>
  </si>
  <si>
    <t>..\..\..\3. Web Channels\2. Artwork Documents\Artwork Templates\1. Templates\Perfect Bound Booklet\350gsm Silk Cover - 150gsm Silk Inner\210\210x210-Portrait\210 x 210_Double_Perfect Bound_88pp_Portrait</t>
  </si>
  <si>
    <t>..\..\..\3. Web Channels\2. Artwork Documents\Artwork Templates\1. Templates\Perfect Bound Booklet\350gsm Silk Cover - 150gsm Silk Inner\210\210x210-Portrait\210 x 210_Double_Perfect Bound_90pp_Portrait</t>
  </si>
  <si>
    <t>..\..\..\3. Web Channels\2. Artwork Documents\Artwork Templates\1. Templates\Perfect Bound Booklet\350gsm Silk Cover - 150gsm Silk Inner\210\210x210-Portrait\210 x 210_Double_Perfect Bound_92pp_Portrait</t>
  </si>
  <si>
    <t>..\..\..\3. Web Channels\2. Artwork Documents\Artwork Templates\1. Templates\Perfect Bound Booklet\350gsm Silk Cover - 150gsm Silk Inner\210\210x210-Portrait\210 x 210_Double_Perfect Bound_94pp_Portrait</t>
  </si>
  <si>
    <t>..\..\..\3. Web Channels\2. Artwork Documents\Artwork Templates\1. Templates\Perfect Bound Booklet\350gsm Silk Cover - 150gsm Silk Inner\210\210x210-Portrait\210 x 210_Double_Perfect Bound_96pp_Portrait</t>
  </si>
  <si>
    <t>..\..\..\3. Web Channels\2. Artwork Documents\Artwork Templates\1. Templates\Perfect Bound Booklet\350gsm Silk Cover - 150gsm Silk Inner\210\210x210-Portrait\210 x 210_Double_Perfect Bound_98pp_Portrait</t>
  </si>
  <si>
    <t>..\..\..\3. Web Channels\2. Artwork Documents\Artwork Templates\1. Templates\Perfect Bound Booklet\350gsm Silk Cover - 150gsm Silk Inner\210\210x210-Portrait\210 x 210_Double_Perfect Bound_100pp_Portrait</t>
  </si>
  <si>
    <t>..\..\..\3. Web Channels\2. Artwork Documents\Artwork Templates\1. Templates\Perfect Bound Booklet\350gsm Silk Cover - 150gsm Silk Inner\210\210x210-Portrait\210 x 210_Double_Perfect Bound_102pp_Portrait</t>
  </si>
  <si>
    <t>..\..\..\3. Web Channels\2. Artwork Documents\Artwork Templates\1. Templates\Perfect Bound Booklet\350gsm Silk Cover - 150gsm Silk Inner\210\210x210-Portrait\210 x 210_Double_Perfect Bound_104pp_Portrait</t>
  </si>
  <si>
    <t>..\..\..\3. Web Channels\2. Artwork Documents\Artwork Templates\1. Templates\Perfect Bound Booklet\350gsm Silk Cover - 150gsm Silk Inner\210\210x210-Portrait\210 x 210_Double_Perfect Bound_106pp_Portrait</t>
  </si>
  <si>
    <t>..\..\..\3. Web Channels\2. Artwork Documents\Artwork Templates\1. Templates\Perfect Bound Booklet\350gsm Silk Cover - 150gsm Silk Inner\210\210x210-Portrait\210 x 210_Double_Perfect Bound_108pp_Portrait</t>
  </si>
  <si>
    <t>..\..\..\3. Web Channels\2. Artwork Documents\Artwork Templates\1. Templates\Perfect Bound Booklet\350gsm Silk Cover - 150gsm Silk Inner\210\210x210-Portrait\210 x 210_Double_Perfect Bound_110pp_Portrait</t>
  </si>
  <si>
    <t>..\..\..\3. Web Channels\2. Artwork Documents\Artwork Templates\1. Templates\Perfect Bound Booklet\350gsm Silk Cover - 150gsm Silk Inner\210\210x210-Portrait\210 x 210_Double_Perfect Bound_112pp_Portrait</t>
  </si>
  <si>
    <t>..\..\..\3. Web Channels\2. Artwork Documents\Artwork Templates\1. Templates\Perfect Bound Booklet\350gsm Silk Cover - 150gsm Silk Inner\210\210x210-Portrait\210 x 210_Double_Perfect Bound_114pp_Portrait</t>
  </si>
  <si>
    <t>..\..\..\3. Web Channels\2. Artwork Documents\Artwork Templates\1. Templates\Perfect Bound Booklet\350gsm Silk Cover - 150gsm Silk Inner\210\210x210-Portrait\210 x 210_Double_Perfect Bound_116pp_Portrait</t>
  </si>
  <si>
    <t>..\..\..\3. Web Channels\2. Artwork Documents\Artwork Templates\1. Templates\Perfect Bound Booklet\350gsm Silk Cover - 150gsm Silk Inner\210\210x210-Portrait\210 x 210_Double_Perfect Bound_118pp_Portrait</t>
  </si>
  <si>
    <t>..\..\..\3. Web Channels\2. Artwork Documents\Artwork Templates\1. Templates\Perfect Bound Booklet\350gsm Silk Cover - 150gsm Silk Inner\210\210x210-Portrait\210 x 210_Double_Perfect Bound_120pp_Portrait</t>
  </si>
  <si>
    <t>..\..\..\3. Web Channels\2. Artwork Documents\Artwork Templates\1. Templates\Perfect Bound Booklet\350gsm Silk Cover - 150gsm Silk Inner\210\210x210-Landscape\210 x 210_Double_Perfect Bound_40pp_Landscape</t>
  </si>
  <si>
    <t>..\..\..\3. Web Channels\2. Artwork Documents\Artwork Templates\1. Templates\Perfect Bound Booklet\350gsm Silk Cover - 150gsm Silk Inner\210\210x210-Landscape\210 x 210_Double_Perfect Bound_42pp_Landscape</t>
  </si>
  <si>
    <t>..\..\..\3. Web Channels\2. Artwork Documents\Artwork Templates\1. Templates\Perfect Bound Booklet\350gsm Silk Cover - 150gsm Silk Inner\210\210x210-Landscape\210 x 210_Double_Perfect Bound_44pp_Landscape</t>
  </si>
  <si>
    <t>..\..\..\3. Web Channels\2. Artwork Documents\Artwork Templates\1. Templates\Perfect Bound Booklet\350gsm Silk Cover - 150gsm Silk Inner\210\210x210-Landscape\210 x 210_Double_Perfect Bound_46pp_Landscape</t>
  </si>
  <si>
    <t>..\..\..\3. Web Channels\2. Artwork Documents\Artwork Templates\1. Templates\Perfect Bound Booklet\350gsm Silk Cover - 150gsm Silk Inner\210\210x210-Landscape\210 x 210_Double_Perfect Bound_48pp_Landscape</t>
  </si>
  <si>
    <t>..\..\..\3. Web Channels\2. Artwork Documents\Artwork Templates\1. Templates\Perfect Bound Booklet\350gsm Silk Cover - 150gsm Silk Inner\210\210x210-Landscape\210 x 210_Double_Perfect Bound_50pp_Landscape</t>
  </si>
  <si>
    <t>..\..\..\3. Web Channels\2. Artwork Documents\Artwork Templates\1. Templates\Perfect Bound Booklet\350gsm Silk Cover - 150gsm Silk Inner\210\210x210-Landscape\210 x 210_Double_Perfect Bound_52pp_Landscape</t>
  </si>
  <si>
    <t>..\..\..\3. Web Channels\2. Artwork Documents\Artwork Templates\1. Templates\Perfect Bound Booklet\350gsm Silk Cover - 150gsm Silk Inner\210\210x210-Landscape\210 x 210_Double_Perfect Bound_54pp_Landscape</t>
  </si>
  <si>
    <t>..\..\..\3. Web Channels\2. Artwork Documents\Artwork Templates\1. Templates\Perfect Bound Booklet\350gsm Silk Cover - 150gsm Silk Inner\210\210x210-Landscape\210 x 210_Double_Perfect Bound_56pp_Landscape</t>
  </si>
  <si>
    <t>..\..\..\3. Web Channels\2. Artwork Documents\Artwork Templates\1. Templates\Perfect Bound Booklet\350gsm Silk Cover - 150gsm Silk Inner\210\210x210-Landscape\210 x 210_Double_Perfect Bound_58pp_Landscape</t>
  </si>
  <si>
    <t>..\..\..\3. Web Channels\2. Artwork Documents\Artwork Templates\1. Templates\Perfect Bound Booklet\350gsm Silk Cover - 150gsm Silk Inner\210\210x210-Landscape\210 x 210_Double_Perfect Bound_60pp_Landscape</t>
  </si>
  <si>
    <t>..\..\..\3. Web Channels\2. Artwork Documents\Artwork Templates\1. Templates\Perfect Bound Booklet\350gsm Silk Cover - 150gsm Silk Inner\210\210x210-Landscape\210 x 210_Double_Perfect Bound_62pp_Landscape</t>
  </si>
  <si>
    <t>..\..\..\3. Web Channels\2. Artwork Documents\Artwork Templates\1. Templates\Perfect Bound Booklet\350gsm Silk Cover - 150gsm Silk Inner\210\210x210-Landscape\210 x 210_Double_Perfect Bound_64pp_Landscape</t>
  </si>
  <si>
    <t>..\..\..\3. Web Channels\2. Artwork Documents\Artwork Templates\1. Templates\Perfect Bound Booklet\350gsm Silk Cover - 150gsm Silk Inner\210\210x210-Landscape\210 x 210_Double_Perfect Bound_66pp_Landscape</t>
  </si>
  <si>
    <t>..\..\..\3. Web Channels\2. Artwork Documents\Artwork Templates\1. Templates\Perfect Bound Booklet\350gsm Silk Cover - 150gsm Silk Inner\210\210x210-Landscape\210 x 210_Double_Perfect Bound_68pp_Landscape</t>
  </si>
  <si>
    <t>..\..\..\3. Web Channels\2. Artwork Documents\Artwork Templates\1. Templates\Perfect Bound Booklet\350gsm Silk Cover - 150gsm Silk Inner\210\210x210-Landscape\210 x 210_Double_Perfect Bound_70pp_Landscape</t>
  </si>
  <si>
    <t>..\..\..\3. Web Channels\2. Artwork Documents\Artwork Templates\1. Templates\Perfect Bound Booklet\350gsm Silk Cover - 150gsm Silk Inner\210\210x210-Landscape\210 x 210_Double_Perfect Bound_72pp_Landscape</t>
  </si>
  <si>
    <t>..\..\..\3. Web Channels\2. Artwork Documents\Artwork Templates\1. Templates\Perfect Bound Booklet\350gsm Silk Cover - 150gsm Silk Inner\210\210x210-Landscape\210 x 210_Double_Perfect Bound_74pp_Landscape</t>
  </si>
  <si>
    <t>..\..\..\3. Web Channels\2. Artwork Documents\Artwork Templates\1. Templates\Perfect Bound Booklet\350gsm Silk Cover - 150gsm Silk Inner\210\210x210-Landscape\210 x 210_Double_Perfect Bound_76pp_Landscape</t>
  </si>
  <si>
    <t>..\..\..\3. Web Channels\2. Artwork Documents\Artwork Templates\1. Templates\Perfect Bound Booklet\350gsm Silk Cover - 150gsm Silk Inner\210\210x210-Landscape\210 x 210_Double_Perfect Bound_78pp_Landscape</t>
  </si>
  <si>
    <t>..\..\..\3. Web Channels\2. Artwork Documents\Artwork Templates\1. Templates\Perfect Bound Booklet\350gsm Silk Cover - 150gsm Silk Inner\210\210x210-Landscape\210 x 210_Double_Perfect Bound_80pp_Landscape</t>
  </si>
  <si>
    <t>..\..\..\3. Web Channels\2. Artwork Documents\Artwork Templates\1. Templates\Perfect Bound Booklet\350gsm Silk Cover - 150gsm Silk Inner\210\210x210-Landscape\210 x 210_Double_Perfect Bound_82pp_Landscape</t>
  </si>
  <si>
    <t>..\..\..\3. Web Channels\2. Artwork Documents\Artwork Templates\1. Templates\Perfect Bound Booklet\350gsm Silk Cover - 150gsm Silk Inner\210\210x210-Landscape\210 x 210_Double_Perfect Bound_84pp_Landscape</t>
  </si>
  <si>
    <t>..\..\..\3. Web Channels\2. Artwork Documents\Artwork Templates\1. Templates\Perfect Bound Booklet\350gsm Silk Cover - 150gsm Silk Inner\210\210x210-Landscape\210 x 210_Double_Perfect Bound_86pp_Landscape</t>
  </si>
  <si>
    <t>..\..\..\3. Web Channels\2. Artwork Documents\Artwork Templates\1. Templates\Perfect Bound Booklet\350gsm Silk Cover - 150gsm Silk Inner\210\210x210-Landscape\210 x 210_Double_Perfect Bound_88pp_Landscape</t>
  </si>
  <si>
    <t>..\..\..\3. Web Channels\2. Artwork Documents\Artwork Templates\1. Templates\Perfect Bound Booklet\350gsm Silk Cover - 150gsm Silk Inner\210\210x210-Landscape\210 x 210_Double_Perfect Bound_90pp_Landscape</t>
  </si>
  <si>
    <t>..\..\..\3. Web Channels\2. Artwork Documents\Artwork Templates\1. Templates\Perfect Bound Booklet\350gsm Silk Cover - 150gsm Silk Inner\210\210x210-Landscape\210 x 210_Double_Perfect Bound_92pp_Landscape</t>
  </si>
  <si>
    <t>..\..\..\3. Web Channels\2. Artwork Documents\Artwork Templates\1. Templates\Perfect Bound Booklet\350gsm Silk Cover - 150gsm Silk Inner\210\210x210-Landscape\210 x 210_Double_Perfect Bound_94pp_Landscape</t>
  </si>
  <si>
    <t>..\..\..\3. Web Channels\2. Artwork Documents\Artwork Templates\1. Templates\Perfect Bound Booklet\350gsm Silk Cover - 150gsm Silk Inner\210\210x210-Landscape\210 x 210_Double_Perfect Bound_96pp_Landscape</t>
  </si>
  <si>
    <t>..\..\..\3. Web Channels\2. Artwork Documents\Artwork Templates\1. Templates\Perfect Bound Booklet\350gsm Silk Cover - 150gsm Silk Inner\210\210x210-Landscape\210 x 210_Double_Perfect Bound_98pp_Landscape</t>
  </si>
  <si>
    <t>..\..\..\3. Web Channels\2. Artwork Documents\Artwork Templates\1. Templates\Perfect Bound Booklet\350gsm Silk Cover - 150gsm Silk Inner\210\210x210-Landscape\210 x 210_Double_Perfect Bound_100pp_Landscape</t>
  </si>
  <si>
    <t>..\..\..\3. Web Channels\2. Artwork Documents\Artwork Templates\1. Templates\Perfect Bound Booklet\350gsm Silk Cover - 150gsm Silk Inner\210\210x210-Landscape\210 x 210_Double_Perfect Bound_102pp_Landscape</t>
  </si>
  <si>
    <t>..\..\..\3. Web Channels\2. Artwork Documents\Artwork Templates\1. Templates\Perfect Bound Booklet\350gsm Silk Cover - 150gsm Silk Inner\210\210x210-Landscape\210 x 210_Double_Perfect Bound_104pp_Landscape</t>
  </si>
  <si>
    <t>..\..\..\3. Web Channels\2. Artwork Documents\Artwork Templates\1. Templates\Perfect Bound Booklet\350gsm Silk Cover - 150gsm Silk Inner\210\210x210-Landscape\210 x 210_Double_Perfect Bound_106pp_Landscape</t>
  </si>
  <si>
    <t>..\..\..\3. Web Channels\2. Artwork Documents\Artwork Templates\1. Templates\Perfect Bound Booklet\350gsm Silk Cover - 150gsm Silk Inner\210\210x210-Landscape\210 x 210_Double_Perfect Bound_108pp_Landscape</t>
  </si>
  <si>
    <t>..\..\..\3. Web Channels\2. Artwork Documents\Artwork Templates\1. Templates\Perfect Bound Booklet\350gsm Silk Cover - 150gsm Silk Inner\210\210x210-Landscape\210 x 210_Double_Perfect Bound_110pp_Landscape</t>
  </si>
  <si>
    <t>..\..\..\3. Web Channels\2. Artwork Documents\Artwork Templates\1. Templates\Perfect Bound Booklet\350gsm Silk Cover - 150gsm Silk Inner\210\210x210-Landscape\210 x 210_Double_Perfect Bound_112pp_Landscape</t>
  </si>
  <si>
    <t>..\..\..\3. Web Channels\2. Artwork Documents\Artwork Templates\1. Templates\Perfect Bound Booklet\350gsm Silk Cover - 150gsm Silk Inner\210\210x210-Landscape\210 x 210_Double_Perfect Bound_114pp_Landscape</t>
  </si>
  <si>
    <t>..\..\..\3. Web Channels\2. Artwork Documents\Artwork Templates\1. Templates\Perfect Bound Booklet\350gsm Silk Cover - 150gsm Silk Inner\210\210x210-Landscape\210 x 210_Double_Perfect Bound_116pp_Landscape</t>
  </si>
  <si>
    <t>..\..\..\3. Web Channels\2. Artwork Documents\Artwork Templates\1. Templates\Perfect Bound Booklet\350gsm Silk Cover - 150gsm Silk Inner\210\210x210-Landscape\210 x 210_Double_Perfect Bound_118pp_Landscape</t>
  </si>
  <si>
    <t>..\..\..\3. Web Channels\2. Artwork Documents\Artwork Templates\1. Templates\Perfect Bound Booklet\350gsm Silk Cover - 150gsm Silk Inner\210\210x210-Landscape\210 x 210_Double_Perfect Bound_120pp_Landscape</t>
  </si>
  <si>
    <t>sticker</t>
  </si>
  <si>
    <t>size</t>
  </si>
  <si>
    <t>a0</t>
  </si>
  <si>
    <t>a1</t>
  </si>
  <si>
    <t>a2</t>
  </si>
  <si>
    <t>a3</t>
  </si>
  <si>
    <t>a7</t>
  </si>
  <si>
    <t>fold</t>
  </si>
  <si>
    <t>z-fold</t>
  </si>
  <si>
    <t>c-fold</t>
  </si>
  <si>
    <t>height</t>
  </si>
  <si>
    <t>width</t>
  </si>
  <si>
    <t>bc</t>
  </si>
  <si>
    <t>standard size</t>
  </si>
  <si>
    <t>height with bleed</t>
  </si>
  <si>
    <t>width with 
bleed</t>
  </si>
  <si>
    <t>37x37</t>
  </si>
  <si>
    <t>formula ip</t>
  </si>
  <si>
    <t>formula r1</t>
  </si>
  <si>
    <t>link ip</t>
  </si>
  <si>
    <t>link r1</t>
  </si>
  <si>
    <t>..\..\..\3. Web Channels\2. Artwork Documents\Artwork Templates\1. Templates\Flat flyers and posters\A0\IP</t>
  </si>
  <si>
    <t>..\..\..\3. Web Channels\2. Artwork Documents\Artwork Templates\1. Templates\Flat flyers and posters\A1\IP</t>
  </si>
  <si>
    <t>..\..\..\3. Web Channels\2. Artwork Documents\Artwork Templates\1. Templates\Flat flyers and posters\A2\IP</t>
  </si>
  <si>
    <t>..\..\..\3. Web Channels\2. Artwork Documents\Artwork Templates\1. Templates\Flat flyers and posters\A3\IP</t>
  </si>
  <si>
    <t>..\..\..\3. Web Channels\2. Artwork Documents\Artwork Templates\1. Templates\Flat flyers and posters\A4\IP</t>
  </si>
  <si>
    <t>..\..\..\3. Web Channels\2. Artwork Documents\Artwork Templates\1. Templates\Flat flyers and posters\A5\IP</t>
  </si>
  <si>
    <t>..\..\..\3. Web Channels\2. Artwork Documents\Artwork Templates\1. Templates\Flat flyers and posters\A6\IP</t>
  </si>
  <si>
    <t>..\..\..\3. Web Channels\2. Artwork Documents\Artwork Templates\1. Templates\Flat flyers and posters\A7\IP</t>
  </si>
  <si>
    <t>..\..\..\3. Web Channels\2. Artwork Documents\Artwork Templates\1. Templates\Flat flyers and posters\DL\IP</t>
  </si>
  <si>
    <t>..\..\..\3. Web Channels\2. Artwork Documents\Artwork Templates\1. Templates\Business Cards\Business Card\IP</t>
  </si>
  <si>
    <t>..\..\..\3. Web Channels\2. Artwork Documents\Artwork Templates\1. Templates\Business Cards\Square\IP</t>
  </si>
  <si>
    <t>..\..\..\3. Web Channels\2. Artwork Documents\Artwork Templates\1. Templates\Flat flyers and posters\Square 148mm Flyer\IP</t>
  </si>
  <si>
    <t>..\..\..\3. Web Channels\2. Artwork Documents\Artwork Templates\1. Templates\Flat flyers and posters\Square 210mm Flyer\IP</t>
  </si>
  <si>
    <t>..\..\..\3. Web Channels\2. Artwork Documents\Artwork Templates\1. Templates\Stickers\37mm Circle Sticker\IP</t>
  </si>
  <si>
    <t>..\..\..\3. Web Channels\2. Artwork Documents\Artwork Templates\1. Templates\Flat flyers and posters\A0\Route One</t>
  </si>
  <si>
    <t>no-fold</t>
  </si>
  <si>
    <t>single-fold</t>
  </si>
  <si>
    <t>..\..\..\3. Web Channels\2. Artwork Documents\Artwork Templates\1. Templates\Folded\Half folds\A6 4pp\IP</t>
  </si>
  <si>
    <t>..\..\..\3. Web Channels\2. Artwork Documents\Artwork Templates\1. Templates\Folded\Half folds\A5 4pp\IP</t>
  </si>
  <si>
    <t>..\..\..\3. Web Channels\2. Artwork Documents\Artwork Templates\1. Templates\Folded\Half folds\A4 4pp\IP</t>
  </si>
  <si>
    <t>size portrait</t>
  </si>
  <si>
    <t>p height</t>
  </si>
  <si>
    <t>p width</t>
  </si>
  <si>
    <t>l height</t>
  </si>
  <si>
    <t>l width</t>
  </si>
  <si>
    <t xml:space="preserve">a5 </t>
  </si>
  <si>
    <t xml:space="preserve">a4 </t>
  </si>
  <si>
    <t>..\..\..\3. Web Channels\2. Artwork Documents\Artwork Templates\1. Templates\Folded\Half folds\Square Greeting Card 148mm\IP</t>
  </si>
  <si>
    <t>..\..\..\3. Web Channels\2. Artwork Documents\Artwork Templates\1. Templates\Folded\Half folds\Square Greeting Card 210mm\IP</t>
  </si>
  <si>
    <t>..\..\..\3. Web Channels\2. Artwork Documents\Artwork Templates\1. Templates\Folded\Half folds\DL 4pp\IP</t>
  </si>
  <si>
    <t>115gsm silk</t>
  </si>
  <si>
    <t>Your Booklet Options</t>
  </si>
  <si>
    <t>size with bleed &gt;</t>
  </si>
  <si>
    <t>How to Set Up Your Artwork</t>
  </si>
  <si>
    <t>Inside Pages</t>
  </si>
  <si>
    <t>Outside Cover</t>
  </si>
  <si>
    <t>Booklet Size</t>
  </si>
  <si>
    <t>No. Pages</t>
  </si>
  <si>
    <t>Spine</t>
  </si>
  <si>
    <t>Inside Page Height</t>
  </si>
  <si>
    <t>Inside Page Width</t>
  </si>
  <si>
    <t>Outside Cover Height</t>
  </si>
  <si>
    <t>Outside Cover Width</t>
  </si>
  <si>
    <t>Your Cover Artwork Specification (mm)</t>
  </si>
  <si>
    <t>When designing your cover artwork, imagine your booklet is laid flat on it's front so you can see the front, back and spine and for your inside pages you need to design them as single pages.</t>
  </si>
  <si>
    <t>Change your product options (the yellow boxes) to generate your artwork specifications</t>
  </si>
  <si>
    <t>Perfect Bound Booklet Artwork Instructions</t>
  </si>
  <si>
    <t>Once you've entered your booklet options use the measurements in the cover artwork specification table to create your artwork. Check out our instruction guide for more help.</t>
  </si>
</sst>
</file>

<file path=xl/styles.xml><?xml version="1.0" encoding="utf-8"?>
<styleSheet xmlns="http://purl.oclc.org/ooxml/spreadsheetml/main" xmlns:mc="http://schemas.openxmlformats.org/markup-compatibility/2006" xmlns:x14ac="http://schemas.microsoft.com/office/spreadsheetml/2009/9/ac" mc:Ignorable="x14ac">
  <fonts count="36" x14ac:knownFonts="1">
    <font>
      <sz val="12"/>
      <color theme="1"/>
      <name val="Gotham Book"/>
      <family val="2"/>
      <scheme val="minor"/>
    </font>
    <font>
      <sz val="11"/>
      <color theme="1"/>
      <name val="Gotham Book"/>
      <family val="2"/>
      <scheme val="minor"/>
    </font>
    <font>
      <sz val="11"/>
      <color theme="1"/>
      <name val="Gotham Book"/>
      <family val="2"/>
      <scheme val="minor"/>
    </font>
    <font>
      <u/>
      <sz val="12"/>
      <color theme="10"/>
      <name val="Gotham Book"/>
      <family val="2"/>
      <scheme val="minor"/>
    </font>
    <font>
      <u/>
      <sz val="12"/>
      <color theme="11"/>
      <name val="Gotham Book"/>
      <family val="2"/>
      <scheme val="minor"/>
    </font>
    <font>
      <sz val="8"/>
      <name val="Gotham Book"/>
      <family val="2"/>
      <scheme val="minor"/>
    </font>
    <font>
      <b/>
      <sz val="12"/>
      <color theme="0"/>
      <name val="Gotham Book"/>
      <family val="2"/>
      <scheme val="minor"/>
    </font>
    <font>
      <b/>
      <sz val="12"/>
      <color theme="1"/>
      <name val="Gotham Book"/>
      <family val="2"/>
      <scheme val="minor"/>
    </font>
    <font>
      <b/>
      <sz val="24"/>
      <name val="Gotham Book"/>
      <family val="2"/>
      <scheme val="minor"/>
    </font>
    <font>
      <b/>
      <sz val="9"/>
      <color theme="0"/>
      <name val="Gotham Book"/>
    </font>
    <font>
      <sz val="9"/>
      <color theme="1"/>
      <name val="Gotham Book"/>
      <family val="2"/>
      <scheme val="minor"/>
    </font>
    <font>
      <sz val="9"/>
      <color theme="1"/>
      <name val="Gotham Book"/>
    </font>
    <font>
      <sz val="11"/>
      <color rgb="FF000000"/>
      <name val="Calibri"/>
      <family val="2"/>
    </font>
    <font>
      <sz val="11"/>
      <color rgb="FFFFFFFF"/>
      <name val="Gotham Book"/>
    </font>
    <font>
      <sz val="11"/>
      <color rgb="FF000000"/>
      <name val="Gotham Book"/>
    </font>
    <font>
      <sz val="11"/>
      <color theme="0"/>
      <name val="Gotham Book"/>
    </font>
    <font>
      <u/>
      <sz val="11"/>
      <color theme="10"/>
      <name val="Gotham Book"/>
      <family val="2"/>
      <scheme val="minor"/>
    </font>
    <font>
      <u/>
      <sz val="11"/>
      <color theme="0"/>
      <name val="Gotham Book"/>
      <family val="2"/>
      <scheme val="minor"/>
    </font>
    <font>
      <u/>
      <sz val="11"/>
      <color theme="0"/>
      <name val="Gotham Book"/>
    </font>
    <font>
      <b/>
      <sz val="9"/>
      <color rgb="FFFFFFFF"/>
      <name val="Gotham Book"/>
    </font>
    <font>
      <sz val="9"/>
      <color rgb="FF000000"/>
      <name val="Gotham Book"/>
    </font>
    <font>
      <sz val="9"/>
      <color theme="0"/>
      <name val="Gotham Book"/>
      <family val="2"/>
    </font>
    <font>
      <sz val="11"/>
      <color theme="0"/>
      <name val="Gotham Bold"/>
      <scheme val="major"/>
    </font>
    <font>
      <sz val="11"/>
      <color theme="0"/>
      <name val="Gotham Bold"/>
    </font>
    <font>
      <b/>
      <sz val="24"/>
      <color theme="1"/>
      <name val="Gotham Book"/>
      <family val="2"/>
      <scheme val="minor"/>
    </font>
    <font>
      <sz val="12"/>
      <color theme="0"/>
      <name val="Gotham Book"/>
      <family val="2"/>
      <scheme val="minor"/>
    </font>
    <font>
      <sz val="9"/>
      <color theme="0"/>
      <name val="Gotham Book"/>
    </font>
    <font>
      <u/>
      <sz val="11"/>
      <color theme="1"/>
      <name val="Gotham Book"/>
      <family val="2"/>
      <scheme val="minor"/>
    </font>
    <font>
      <b/>
      <sz val="9"/>
      <color theme="1"/>
      <name val="Gotham Book"/>
      <family val="2"/>
    </font>
    <font>
      <sz val="12"/>
      <color theme="1"/>
      <name val="Work Sans"/>
    </font>
    <font>
      <b/>
      <sz val="9"/>
      <color theme="0"/>
      <name val="Work Sans"/>
    </font>
    <font>
      <sz val="9"/>
      <color theme="1"/>
      <name val="Work Sans"/>
    </font>
    <font>
      <b/>
      <sz val="12"/>
      <color theme="1"/>
      <name val="Work Sans"/>
    </font>
    <font>
      <b/>
      <sz val="18"/>
      <color theme="1"/>
      <name val="Work Sans"/>
    </font>
    <font>
      <b/>
      <sz val="9"/>
      <name val="Work Sans"/>
    </font>
    <font>
      <u/>
      <sz val="9"/>
      <color theme="10"/>
      <name val="Work Sans"/>
    </font>
  </fonts>
  <fills count="26">
    <fill>
      <patternFill patternType="none"/>
    </fill>
    <fill>
      <patternFill patternType="gray125"/>
    </fill>
    <fill>
      <patternFill patternType="solid">
        <fgColor theme="1" tint="0.249977111117893"/>
        <bgColor indexed="64"/>
      </patternFill>
    </fill>
    <fill>
      <patternFill patternType="solid">
        <fgColor theme="0" tint="-4.9989318521683403E-2"/>
        <bgColor indexed="64"/>
      </patternFill>
    </fill>
    <fill>
      <patternFill patternType="solid">
        <fgColor theme="3" tint="0.79998168889431442"/>
        <bgColor indexed="64"/>
      </patternFill>
    </fill>
    <fill>
      <patternFill patternType="solid">
        <fgColor theme="5" tint="0.79998168889431442"/>
        <bgColor indexed="64"/>
      </patternFill>
    </fill>
    <fill>
      <patternFill patternType="solid">
        <fgColor theme="4" tint="0.59999389629810485"/>
        <bgColor indexed="64"/>
      </patternFill>
    </fill>
    <fill>
      <patternFill patternType="solid">
        <fgColor theme="1"/>
        <bgColor indexed="64"/>
      </patternFill>
    </fill>
    <fill>
      <patternFill patternType="solid">
        <fgColor theme="0"/>
        <bgColor indexed="64"/>
      </patternFill>
    </fill>
    <fill>
      <patternFill patternType="solid">
        <fgColor rgb="FFFFFFFF"/>
        <bgColor rgb="FFFFFFFF"/>
      </patternFill>
    </fill>
    <fill>
      <patternFill patternType="solid">
        <fgColor rgb="FF333333"/>
        <bgColor rgb="FF333333"/>
      </patternFill>
    </fill>
    <fill>
      <patternFill patternType="solid">
        <fgColor rgb="FFD00E6F"/>
        <bgColor indexed="64"/>
      </patternFill>
    </fill>
    <fill>
      <patternFill patternType="solid">
        <fgColor theme="1" tint="0.14999847407452621"/>
        <bgColor indexed="64"/>
      </patternFill>
    </fill>
    <fill>
      <patternFill patternType="solid">
        <fgColor theme="0" tint="-0.249977111117893"/>
        <bgColor indexed="64"/>
      </patternFill>
    </fill>
    <fill>
      <patternFill patternType="solid">
        <fgColor theme="6" tint="-0.249977111117893"/>
        <bgColor indexed="64"/>
      </patternFill>
    </fill>
    <fill>
      <patternFill patternType="solid">
        <fgColor theme="6" tint="0.39997558519241921"/>
        <bgColor indexed="64"/>
      </patternFill>
    </fill>
    <fill>
      <patternFill patternType="solid">
        <fgColor theme="6" tint="0.59999389629810485"/>
        <bgColor indexed="64"/>
      </patternFill>
    </fill>
    <fill>
      <patternFill patternType="solid">
        <fgColor theme="1" tint="0.249977111117893"/>
        <bgColor rgb="FF333333"/>
      </patternFill>
    </fill>
    <fill>
      <patternFill patternType="solid">
        <fgColor theme="0" tint="-0.14999847407452621"/>
        <bgColor indexed="64"/>
      </patternFill>
    </fill>
    <fill>
      <patternFill patternType="solid">
        <fgColor theme="1" tint="0.34998626667073579"/>
        <bgColor indexed="64"/>
      </patternFill>
    </fill>
    <fill>
      <patternFill patternType="solid">
        <fgColor theme="3" tint="0.39997558519241921"/>
        <bgColor indexed="64"/>
      </patternFill>
    </fill>
    <fill>
      <patternFill patternType="solid">
        <fgColor rgb="FFE2406D"/>
        <bgColor indexed="64"/>
      </patternFill>
    </fill>
    <fill>
      <patternFill patternType="solid">
        <fgColor rgb="FF2F4498"/>
        <bgColor indexed="64"/>
      </patternFill>
    </fill>
    <fill>
      <patternFill patternType="solid">
        <fgColor rgb="FFFFFF00"/>
        <bgColor indexed="64"/>
      </patternFill>
    </fill>
    <fill>
      <patternFill patternType="solid">
        <fgColor rgb="FF7CC8EC"/>
        <bgColor indexed="64"/>
      </patternFill>
    </fill>
    <fill>
      <patternFill patternType="solid">
        <fgColor rgb="FFC0E4F6"/>
        <bgColor indexed="64"/>
      </patternFill>
    </fill>
  </fills>
  <borders count="51">
    <border>
      <start/>
      <end/>
      <top/>
      <bottom/>
      <diagonal/>
    </border>
    <border>
      <start style="medium">
        <color auto="1"/>
      </start>
      <end style="thin">
        <color auto="1"/>
      </end>
      <top/>
      <bottom style="medium">
        <color auto="1"/>
      </bottom>
      <diagonal/>
    </border>
    <border>
      <start style="thin">
        <color auto="1"/>
      </start>
      <end style="thin">
        <color auto="1"/>
      </end>
      <top/>
      <bottom style="medium">
        <color auto="1"/>
      </bottom>
      <diagonal/>
    </border>
    <border>
      <start style="medium">
        <color auto="1"/>
      </start>
      <end style="thin">
        <color auto="1"/>
      </end>
      <top style="medium">
        <color auto="1"/>
      </top>
      <bottom style="medium">
        <color auto="1"/>
      </bottom>
      <diagonal/>
    </border>
    <border>
      <start style="thin">
        <color auto="1"/>
      </start>
      <end style="thin">
        <color auto="1"/>
      </end>
      <top style="medium">
        <color auto="1"/>
      </top>
      <bottom style="medium">
        <color auto="1"/>
      </bottom>
      <diagonal/>
    </border>
    <border>
      <start style="thin">
        <color auto="1"/>
      </start>
      <end style="medium">
        <color auto="1"/>
      </end>
      <top style="medium">
        <color auto="1"/>
      </top>
      <bottom style="medium">
        <color auto="1"/>
      </bottom>
      <diagonal/>
    </border>
    <border>
      <start style="medium">
        <color auto="1"/>
      </start>
      <end style="thin">
        <color auto="1"/>
      </end>
      <top style="medium">
        <color auto="1"/>
      </top>
      <bottom/>
      <diagonal/>
    </border>
    <border>
      <start style="thin">
        <color auto="1"/>
      </start>
      <end style="thin">
        <color auto="1"/>
      </end>
      <top style="medium">
        <color auto="1"/>
      </top>
      <bottom/>
      <diagonal/>
    </border>
    <border>
      <start style="thin">
        <color auto="1"/>
      </start>
      <end style="medium">
        <color auto="1"/>
      </end>
      <top style="medium">
        <color auto="1"/>
      </top>
      <bottom/>
      <diagonal/>
    </border>
    <border>
      <start style="thin">
        <color indexed="64"/>
      </start>
      <end style="thin">
        <color indexed="64"/>
      </end>
      <top style="thin">
        <color indexed="64"/>
      </top>
      <bottom style="thin">
        <color indexed="64"/>
      </bottom>
      <diagonal/>
    </border>
    <border>
      <start/>
      <end/>
      <top style="medium">
        <color auto="1"/>
      </top>
      <bottom style="medium">
        <color auto="1"/>
      </bottom>
      <diagonal/>
    </border>
    <border>
      <start/>
      <end/>
      <top/>
      <bottom style="medium">
        <color auto="1"/>
      </bottom>
      <diagonal/>
    </border>
    <border>
      <start/>
      <end/>
      <top style="medium">
        <color auto="1"/>
      </top>
      <bottom/>
      <diagonal/>
    </border>
    <border>
      <start style="medium">
        <color theme="0"/>
      </start>
      <end/>
      <top style="medium">
        <color theme="0"/>
      </top>
      <bottom/>
      <diagonal/>
    </border>
    <border>
      <start/>
      <end/>
      <top style="medium">
        <color theme="0"/>
      </top>
      <bottom/>
      <diagonal/>
    </border>
    <border>
      <start style="medium">
        <color theme="0"/>
      </start>
      <end/>
      <top/>
      <bottom/>
      <diagonal/>
    </border>
    <border>
      <start style="medium">
        <color auto="1"/>
      </start>
      <end/>
      <top style="medium">
        <color auto="1"/>
      </top>
      <bottom/>
      <diagonal/>
    </border>
    <border>
      <start style="medium">
        <color indexed="64"/>
      </start>
      <end style="medium">
        <color indexed="64"/>
      </end>
      <top style="medium">
        <color indexed="64"/>
      </top>
      <bottom style="medium">
        <color indexed="64"/>
      </bottom>
      <diagonal/>
    </border>
    <border>
      <start style="medium">
        <color indexed="64"/>
      </start>
      <end style="thin">
        <color indexed="64"/>
      </end>
      <top/>
      <bottom style="thin">
        <color indexed="64"/>
      </bottom>
      <diagonal/>
    </border>
    <border>
      <start style="thin">
        <color indexed="64"/>
      </start>
      <end style="medium">
        <color indexed="64"/>
      </end>
      <top style="thin">
        <color indexed="64"/>
      </top>
      <bottom style="thin">
        <color indexed="64"/>
      </bottom>
      <diagonal/>
    </border>
    <border>
      <start style="medium">
        <color indexed="64"/>
      </start>
      <end style="thin">
        <color indexed="64"/>
      </end>
      <top style="thin">
        <color indexed="64"/>
      </top>
      <bottom style="thin">
        <color indexed="64"/>
      </bottom>
      <diagonal/>
    </border>
    <border>
      <start style="medium">
        <color indexed="64"/>
      </start>
      <end style="thin">
        <color indexed="64"/>
      </end>
      <top style="thin">
        <color indexed="64"/>
      </top>
      <bottom style="medium">
        <color indexed="64"/>
      </bottom>
      <diagonal/>
    </border>
    <border>
      <start style="thin">
        <color indexed="64"/>
      </start>
      <end style="thin">
        <color indexed="64"/>
      </end>
      <top style="thin">
        <color indexed="64"/>
      </top>
      <bottom style="medium">
        <color indexed="64"/>
      </bottom>
      <diagonal/>
    </border>
    <border>
      <start style="thin">
        <color indexed="64"/>
      </start>
      <end style="medium">
        <color indexed="64"/>
      </end>
      <top style="thin">
        <color indexed="64"/>
      </top>
      <bottom style="medium">
        <color indexed="64"/>
      </bottom>
      <diagonal/>
    </border>
    <border>
      <start style="thin">
        <color rgb="FF000000"/>
      </start>
      <end style="thin">
        <color rgb="FF000000"/>
      </end>
      <top style="thin">
        <color rgb="FF000000"/>
      </top>
      <bottom style="thin">
        <color rgb="FF000000"/>
      </bottom>
      <diagonal/>
    </border>
    <border>
      <start/>
      <end style="thin">
        <color indexed="64"/>
      </end>
      <top/>
      <bottom/>
      <diagonal/>
    </border>
    <border>
      <start style="thin">
        <color rgb="FF000000"/>
      </start>
      <end style="thin">
        <color rgb="FF000000"/>
      </end>
      <top style="medium">
        <color indexed="64"/>
      </top>
      <bottom style="thin">
        <color rgb="FF000000"/>
      </bottom>
      <diagonal/>
    </border>
    <border>
      <start style="thin">
        <color rgb="FF000000"/>
      </start>
      <end style="medium">
        <color indexed="64"/>
      </end>
      <top style="medium">
        <color indexed="64"/>
      </top>
      <bottom style="thin">
        <color rgb="FF000000"/>
      </bottom>
      <diagonal/>
    </border>
    <border>
      <start style="thin">
        <color rgb="FF000000"/>
      </start>
      <end style="thin">
        <color rgb="FF000000"/>
      </end>
      <top style="thin">
        <color rgb="FF000000"/>
      </top>
      <bottom style="medium">
        <color indexed="64"/>
      </bottom>
      <diagonal/>
    </border>
    <border>
      <start style="thin">
        <color rgb="FF000000"/>
      </start>
      <end style="medium">
        <color indexed="64"/>
      </end>
      <top style="thin">
        <color rgb="FF000000"/>
      </top>
      <bottom style="medium">
        <color indexed="64"/>
      </bottom>
      <diagonal/>
    </border>
    <border>
      <start style="medium">
        <color auto="1"/>
      </start>
      <end/>
      <top style="medium">
        <color auto="1"/>
      </top>
      <bottom style="medium">
        <color auto="1"/>
      </bottom>
      <diagonal/>
    </border>
    <border>
      <start/>
      <end style="medium">
        <color auto="1"/>
      </end>
      <top style="medium">
        <color auto="1"/>
      </top>
      <bottom style="medium">
        <color auto="1"/>
      </bottom>
      <diagonal/>
    </border>
    <border>
      <start style="medium">
        <color indexed="64"/>
      </start>
      <end/>
      <top style="thin">
        <color indexed="64"/>
      </top>
      <bottom style="medium">
        <color indexed="64"/>
      </bottom>
      <diagonal/>
    </border>
    <border>
      <start style="medium">
        <color indexed="64"/>
      </start>
      <end/>
      <top style="medium">
        <color indexed="64"/>
      </top>
      <bottom style="thin">
        <color indexed="64"/>
      </bottom>
      <diagonal/>
    </border>
    <border>
      <start/>
      <end style="medium">
        <color indexed="64"/>
      </end>
      <top style="medium">
        <color indexed="64"/>
      </top>
      <bottom/>
      <diagonal/>
    </border>
    <border>
      <start/>
      <end style="medium">
        <color indexed="64"/>
      </end>
      <top/>
      <bottom style="medium">
        <color indexed="64"/>
      </bottom>
      <diagonal/>
    </border>
    <border>
      <start/>
      <end style="thin">
        <color indexed="64"/>
      </end>
      <top style="medium">
        <color indexed="64"/>
      </top>
      <bottom/>
      <diagonal/>
    </border>
    <border>
      <start style="thin">
        <color indexed="64"/>
      </start>
      <end style="thin">
        <color indexed="64"/>
      </end>
      <top style="medium">
        <color indexed="64"/>
      </top>
      <bottom style="thin">
        <color indexed="64"/>
      </bottom>
      <diagonal/>
    </border>
    <border>
      <start style="thin">
        <color indexed="64"/>
      </start>
      <end style="medium">
        <color indexed="64"/>
      </end>
      <top style="medium">
        <color indexed="64"/>
      </top>
      <bottom style="thin">
        <color indexed="64"/>
      </bottom>
      <diagonal/>
    </border>
    <border>
      <start style="thin">
        <color auto="1"/>
      </start>
      <end/>
      <top style="medium">
        <color auto="1"/>
      </top>
      <bottom style="medium">
        <color auto="1"/>
      </bottom>
      <diagonal/>
    </border>
    <border>
      <start/>
      <end style="thin">
        <color auto="1"/>
      </end>
      <top style="medium">
        <color auto="1"/>
      </top>
      <bottom style="medium">
        <color auto="1"/>
      </bottom>
      <diagonal/>
    </border>
    <border>
      <start style="thin">
        <color indexed="64"/>
      </start>
      <end style="thin">
        <color indexed="64"/>
      </end>
      <top/>
      <bottom style="thin">
        <color indexed="64"/>
      </bottom>
      <diagonal/>
    </border>
    <border>
      <start style="thin">
        <color indexed="64"/>
      </start>
      <end style="medium">
        <color indexed="64"/>
      </end>
      <top/>
      <bottom style="thin">
        <color indexed="64"/>
      </bottom>
      <diagonal/>
    </border>
    <border>
      <start style="medium">
        <color indexed="64"/>
      </start>
      <end style="thin">
        <color indexed="64"/>
      </end>
      <top style="medium">
        <color indexed="64"/>
      </top>
      <bottom style="thin">
        <color indexed="64"/>
      </bottom>
      <diagonal/>
    </border>
    <border>
      <start style="thin">
        <color indexed="64"/>
      </start>
      <end/>
      <top style="medium">
        <color indexed="64"/>
      </top>
      <bottom style="thin">
        <color indexed="64"/>
      </bottom>
      <diagonal/>
    </border>
    <border>
      <start style="thin">
        <color indexed="64"/>
      </start>
      <end/>
      <top/>
      <bottom style="thin">
        <color indexed="64"/>
      </bottom>
      <diagonal/>
    </border>
    <border>
      <start style="thin">
        <color indexed="64"/>
      </start>
      <end/>
      <top style="thin">
        <color indexed="64"/>
      </top>
      <bottom style="thin">
        <color indexed="64"/>
      </bottom>
      <diagonal/>
    </border>
    <border>
      <start style="thin">
        <color indexed="64"/>
      </start>
      <end/>
      <top style="thin">
        <color indexed="64"/>
      </top>
      <bottom/>
      <diagonal/>
    </border>
    <border>
      <start/>
      <end style="thin">
        <color indexed="64"/>
      </end>
      <top style="thin">
        <color indexed="64"/>
      </top>
      <bottom/>
      <diagonal/>
    </border>
    <border>
      <start style="medium">
        <color indexed="64"/>
      </start>
      <end style="medium">
        <color indexed="64"/>
      </end>
      <top/>
      <bottom style="medium">
        <color indexed="64"/>
      </bottom>
      <diagonal/>
    </border>
    <border>
      <start style="medium">
        <color indexed="64"/>
      </start>
      <end style="medium">
        <color indexed="64"/>
      </end>
      <top style="medium">
        <color indexed="64"/>
      </top>
      <bottom/>
      <diagonal/>
    </border>
  </borders>
  <cellStyleXfs count="10">
    <xf numFmtId="0" fontId="0" fillId="0" borderId="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12" fillId="0" borderId="0"/>
    <xf numFmtId="0" fontId="2" fillId="0" borderId="0"/>
    <xf numFmtId="0" fontId="16" fillId="0" borderId="0" applyNumberFormat="0" applyFill="0" applyBorder="0" applyAlignment="0" applyProtection="0"/>
  </cellStyleXfs>
  <cellXfs count="228">
    <xf numFmtId="0" fontId="0" fillId="0" borderId="0" xfId="0"/>
    <xf numFmtId="0" fontId="7" fillId="0" borderId="0" xfId="0" applyFont="1" applyAlignment="1">
      <alignment horizontal="center" vertical="center"/>
    </xf>
    <xf numFmtId="0" fontId="0" fillId="0" borderId="0" xfId="0" applyBorder="1"/>
    <xf numFmtId="0" fontId="6" fillId="0" borderId="0" xfId="0" applyFont="1" applyFill="1" applyBorder="1" applyAlignment="1">
      <alignment horizontal="center" vertical="center"/>
    </xf>
    <xf numFmtId="0" fontId="6" fillId="0" borderId="0" xfId="0" applyFont="1" applyFill="1" applyBorder="1" applyAlignment="1">
      <alignment horizontal="center" vertical="center" wrapText="1"/>
    </xf>
    <xf numFmtId="0" fontId="7" fillId="0" borderId="0" xfId="0" applyFont="1" applyFill="1" applyBorder="1" applyAlignment="1">
      <alignment horizontal="center" vertical="center"/>
    </xf>
    <xf numFmtId="0" fontId="0" fillId="0" borderId="0" xfId="0" applyBorder="1" applyAlignment="1">
      <alignment horizontal="center" vertical="center"/>
    </xf>
    <xf numFmtId="0" fontId="0" fillId="0" borderId="0" xfId="0" applyAlignment="1">
      <alignment horizontal="center" vertical="center"/>
    </xf>
    <xf numFmtId="0" fontId="9" fillId="2" borderId="6" xfId="0" applyFont="1" applyFill="1" applyBorder="1" applyAlignment="1">
      <alignment horizontal="center" vertical="center"/>
    </xf>
    <xf numFmtId="0" fontId="9" fillId="2" borderId="7" xfId="0" applyFont="1" applyFill="1" applyBorder="1" applyAlignment="1">
      <alignment horizontal="center" vertical="center"/>
    </xf>
    <xf numFmtId="0" fontId="9" fillId="2" borderId="8" xfId="0" applyFont="1" applyFill="1" applyBorder="1" applyAlignment="1">
      <alignment horizontal="center" vertical="center"/>
    </xf>
    <xf numFmtId="0" fontId="11" fillId="4" borderId="4" xfId="0" applyFont="1" applyFill="1" applyBorder="1" applyAlignment="1">
      <alignment horizontal="center" vertical="center"/>
    </xf>
    <xf numFmtId="0" fontId="11" fillId="5" borderId="4" xfId="0" applyFont="1" applyFill="1" applyBorder="1" applyAlignment="1">
      <alignment horizontal="center" vertical="center"/>
    </xf>
    <xf numFmtId="0" fontId="11" fillId="5" borderId="5" xfId="0" applyFont="1" applyFill="1" applyBorder="1" applyAlignment="1">
      <alignment horizontal="center" vertical="center"/>
    </xf>
    <xf numFmtId="0" fontId="0" fillId="0" borderId="14" xfId="0" applyBorder="1"/>
    <xf numFmtId="0" fontId="0" fillId="0" borderId="15" xfId="0" applyBorder="1"/>
    <xf numFmtId="0" fontId="0" fillId="0" borderId="20" xfId="0" applyBorder="1" applyAlignment="1">
      <alignment horizontal="center"/>
    </xf>
    <xf numFmtId="0" fontId="0" fillId="0" borderId="23" xfId="0" applyBorder="1" applyAlignment="1">
      <alignment horizontal="center" vertical="center"/>
    </xf>
    <xf numFmtId="0" fontId="11" fillId="0" borderId="9" xfId="0" applyFont="1" applyBorder="1" applyAlignment="1">
      <alignment horizontal="center" vertical="center"/>
    </xf>
    <xf numFmtId="0" fontId="11" fillId="0" borderId="0" xfId="0" applyFont="1" applyBorder="1" applyAlignment="1">
      <alignment horizontal="center" vertical="center"/>
    </xf>
    <xf numFmtId="0" fontId="11" fillId="0" borderId="0" xfId="0" applyFont="1" applyAlignment="1">
      <alignment horizontal="center" vertical="center"/>
    </xf>
    <xf numFmtId="0" fontId="9" fillId="2" borderId="9" xfId="0" applyFont="1" applyFill="1" applyBorder="1" applyAlignment="1">
      <alignment horizontal="center" vertical="center"/>
    </xf>
    <xf numFmtId="0" fontId="11" fillId="0" borderId="0" xfId="0" applyFont="1" applyFill="1" applyBorder="1" applyAlignment="1">
      <alignment horizontal="center" vertical="center"/>
    </xf>
    <xf numFmtId="0" fontId="11" fillId="3" borderId="21" xfId="0" applyFont="1" applyFill="1" applyBorder="1" applyAlignment="1">
      <alignment horizontal="center" vertical="center"/>
    </xf>
    <xf numFmtId="0" fontId="13" fillId="10" borderId="24" xfId="7" applyFont="1" applyFill="1" applyBorder="1" applyAlignment="1">
      <alignment horizontal="center" vertical="center"/>
    </xf>
    <xf numFmtId="0" fontId="12" fillId="0" borderId="0" xfId="7"/>
    <xf numFmtId="0" fontId="12" fillId="0" borderId="0" xfId="7" applyBorder="1"/>
    <xf numFmtId="0" fontId="12" fillId="0" borderId="0" xfId="7" applyFill="1" applyBorder="1"/>
    <xf numFmtId="0" fontId="12" fillId="0" borderId="0" xfId="7" applyFill="1" applyBorder="1" applyAlignment="1">
      <alignment horizontal="center" vertical="center"/>
    </xf>
    <xf numFmtId="0" fontId="13" fillId="0" borderId="0" xfId="7" applyFont="1" applyFill="1" applyBorder="1" applyAlignment="1">
      <alignment horizontal="center" vertical="center"/>
    </xf>
    <xf numFmtId="0" fontId="14" fillId="0" borderId="0" xfId="7" applyFont="1" applyFill="1" applyBorder="1" applyAlignment="1">
      <alignment horizontal="center" vertical="center"/>
    </xf>
    <xf numFmtId="0" fontId="14" fillId="0" borderId="24" xfId="7" applyFont="1" applyBorder="1"/>
    <xf numFmtId="0" fontId="14" fillId="0" borderId="24" xfId="7" applyFont="1" applyBorder="1" applyAlignment="1">
      <alignment horizontal="center" vertical="center"/>
    </xf>
    <xf numFmtId="0" fontId="12" fillId="0" borderId="24" xfId="7" applyBorder="1"/>
    <xf numFmtId="0" fontId="14" fillId="0" borderId="0" xfId="7" applyFont="1" applyAlignment="1">
      <alignment horizontal="center" vertical="center"/>
    </xf>
    <xf numFmtId="0" fontId="14" fillId="0" borderId="24" xfId="7" applyFont="1" applyBorder="1" applyAlignment="1">
      <alignment horizontal="center"/>
    </xf>
    <xf numFmtId="0" fontId="13" fillId="10" borderId="0" xfId="7" applyFont="1" applyFill="1"/>
    <xf numFmtId="0" fontId="2" fillId="0" borderId="0" xfId="8"/>
    <xf numFmtId="0" fontId="15" fillId="0" borderId="0" xfId="8" applyFont="1" applyFill="1" applyBorder="1" applyAlignment="1">
      <alignment vertical="center"/>
    </xf>
    <xf numFmtId="0" fontId="2" fillId="0" borderId="0" xfId="8" applyFill="1" applyBorder="1"/>
    <xf numFmtId="0" fontId="17" fillId="0" borderId="0" xfId="9" applyFont="1" applyFill="1" applyBorder="1" applyAlignment="1">
      <alignment horizontal="center" vertical="center"/>
    </xf>
    <xf numFmtId="0" fontId="16" fillId="11" borderId="9" xfId="9" applyFill="1" applyBorder="1" applyAlignment="1">
      <alignment horizontal="center" vertical="center"/>
    </xf>
    <xf numFmtId="0" fontId="16" fillId="13" borderId="9" xfId="9" applyFill="1" applyBorder="1" applyAlignment="1">
      <alignment horizontal="center" vertical="center"/>
    </xf>
    <xf numFmtId="0" fontId="2" fillId="0" borderId="0" xfId="8" applyFill="1" applyBorder="1" applyAlignment="1"/>
    <xf numFmtId="0" fontId="18" fillId="0" borderId="0" xfId="9" applyFont="1" applyFill="1" applyBorder="1" applyAlignment="1">
      <alignment horizontal="center" vertical="center"/>
    </xf>
    <xf numFmtId="0" fontId="15" fillId="0" borderId="0" xfId="8" applyFont="1"/>
    <xf numFmtId="0" fontId="15" fillId="0" borderId="0" xfId="8" applyFont="1" applyBorder="1"/>
    <xf numFmtId="0" fontId="15" fillId="0" borderId="0" xfId="8" applyFont="1" applyFill="1" applyBorder="1" applyAlignment="1"/>
    <xf numFmtId="0" fontId="15" fillId="0" borderId="0" xfId="8" applyFont="1" applyFill="1" applyBorder="1"/>
    <xf numFmtId="0" fontId="15" fillId="0" borderId="0" xfId="8" applyFont="1" applyFill="1" applyBorder="1" applyAlignment="1">
      <alignment horizontal="center"/>
    </xf>
    <xf numFmtId="0" fontId="16" fillId="0" borderId="0" xfId="9"/>
    <xf numFmtId="0" fontId="9" fillId="2" borderId="30" xfId="0" applyFont="1" applyFill="1" applyBorder="1" applyAlignment="1" applyProtection="1">
      <alignment horizontal="center" vertical="center" wrapText="1"/>
    </xf>
    <xf numFmtId="0" fontId="9" fillId="2" borderId="33" xfId="0" applyFont="1" applyFill="1" applyBorder="1" applyAlignment="1" applyProtection="1">
      <alignment horizontal="center" vertical="center" wrapText="1"/>
    </xf>
    <xf numFmtId="0" fontId="11" fillId="14" borderId="22" xfId="0" applyFont="1" applyFill="1" applyBorder="1" applyAlignment="1" applyProtection="1">
      <alignment horizontal="center" vertical="center" wrapText="1"/>
      <protection hidden="1"/>
    </xf>
    <xf numFmtId="0" fontId="11" fillId="16" borderId="32" xfId="0" applyFont="1" applyFill="1" applyBorder="1" applyAlignment="1" applyProtection="1">
      <alignment horizontal="center" vertical="center" wrapText="1"/>
      <protection hidden="1"/>
    </xf>
    <xf numFmtId="0" fontId="11" fillId="15" borderId="22" xfId="0" applyFont="1" applyFill="1" applyBorder="1" applyAlignment="1" applyProtection="1">
      <alignment horizontal="center" vertical="center" wrapText="1"/>
      <protection hidden="1"/>
    </xf>
    <xf numFmtId="0" fontId="19" fillId="17" borderId="26" xfId="7" applyFont="1" applyFill="1" applyBorder="1" applyAlignment="1">
      <alignment horizontal="center" vertical="center" wrapText="1"/>
    </xf>
    <xf numFmtId="0" fontId="19" fillId="17" borderId="26" xfId="7" applyFont="1" applyFill="1" applyBorder="1" applyAlignment="1">
      <alignment horizontal="center" vertical="center"/>
    </xf>
    <xf numFmtId="0" fontId="19" fillId="17" borderId="27" xfId="7" applyFont="1" applyFill="1" applyBorder="1" applyAlignment="1">
      <alignment horizontal="center" vertical="center"/>
    </xf>
    <xf numFmtId="0" fontId="20" fillId="0" borderId="30" xfId="7" applyFont="1" applyBorder="1" applyAlignment="1" applyProtection="1">
      <alignment horizontal="center" vertical="center"/>
      <protection locked="0" hidden="1"/>
    </xf>
    <xf numFmtId="0" fontId="20" fillId="0" borderId="28" xfId="7" applyFont="1" applyBorder="1" applyAlignment="1" applyProtection="1">
      <alignment horizontal="center" vertical="center"/>
      <protection locked="0" hidden="1"/>
    </xf>
    <xf numFmtId="0" fontId="20" fillId="0" borderId="29" xfId="7" applyFont="1" applyBorder="1" applyAlignment="1" applyProtection="1">
      <alignment horizontal="center" vertical="center"/>
      <protection locked="0" hidden="1"/>
    </xf>
    <xf numFmtId="0" fontId="9" fillId="2" borderId="4" xfId="0" applyFont="1" applyFill="1" applyBorder="1" applyAlignment="1" applyProtection="1">
      <alignment horizontal="center" vertical="center" wrapText="1"/>
    </xf>
    <xf numFmtId="0" fontId="11" fillId="0" borderId="2" xfId="0" applyFont="1" applyBorder="1" applyAlignment="1" applyProtection="1">
      <alignment horizontal="center" vertical="center" wrapText="1"/>
      <protection locked="0" hidden="1"/>
    </xf>
    <xf numFmtId="0" fontId="11" fillId="6" borderId="2" xfId="0" applyFont="1" applyFill="1" applyBorder="1" applyAlignment="1" applyProtection="1">
      <alignment horizontal="center" vertical="center" wrapText="1"/>
      <protection hidden="1"/>
    </xf>
    <xf numFmtId="0" fontId="1" fillId="8" borderId="21" xfId="9" applyFont="1" applyFill="1" applyBorder="1" applyAlignment="1">
      <alignment horizontal="center" vertical="center"/>
    </xf>
    <xf numFmtId="0" fontId="1" fillId="8" borderId="22" xfId="9" applyFont="1" applyFill="1" applyBorder="1" applyAlignment="1">
      <alignment horizontal="center" vertical="center"/>
    </xf>
    <xf numFmtId="0" fontId="1" fillId="18" borderId="22" xfId="9" applyFont="1" applyFill="1" applyBorder="1" applyAlignment="1">
      <alignment horizontal="center" vertical="center"/>
    </xf>
    <xf numFmtId="0" fontId="1" fillId="18" borderId="23" xfId="9" applyFont="1" applyFill="1" applyBorder="1" applyAlignment="1">
      <alignment horizontal="center" vertical="center"/>
    </xf>
    <xf numFmtId="0" fontId="0" fillId="0" borderId="9" xfId="0" applyBorder="1"/>
    <xf numFmtId="0" fontId="0" fillId="0" borderId="9" xfId="0" applyBorder="1" applyAlignment="1">
      <alignment horizontal="center" vertical="center"/>
    </xf>
    <xf numFmtId="0" fontId="16" fillId="0" borderId="9" xfId="9" applyBorder="1" applyAlignment="1">
      <alignment wrapText="1"/>
    </xf>
    <xf numFmtId="0" fontId="0" fillId="0" borderId="9" xfId="0" applyBorder="1" applyAlignment="1">
      <alignment wrapText="1"/>
    </xf>
    <xf numFmtId="0" fontId="0" fillId="0" borderId="9" xfId="0" applyBorder="1" applyAlignment="1">
      <alignment horizontal="center" vertical="center" wrapText="1"/>
    </xf>
    <xf numFmtId="0" fontId="0" fillId="0" borderId="9" xfId="0" applyBorder="1" applyAlignment="1">
      <alignment wrapText="1" shrinkToFit="1"/>
    </xf>
    <xf numFmtId="0" fontId="0" fillId="0" borderId="9" xfId="0" applyBorder="1" applyAlignment="1">
      <alignment vertical="center" wrapText="1"/>
    </xf>
    <xf numFmtId="0" fontId="0" fillId="0" borderId="0" xfId="0" applyBorder="1" applyAlignment="1">
      <alignment vertical="center" wrapText="1"/>
    </xf>
    <xf numFmtId="0" fontId="0" fillId="0" borderId="0" xfId="0" applyBorder="1" applyAlignment="1">
      <alignment wrapText="1"/>
    </xf>
    <xf numFmtId="0" fontId="26" fillId="19" borderId="9" xfId="0" applyFont="1" applyFill="1" applyBorder="1" applyAlignment="1">
      <alignment horizontal="center" vertical="center"/>
    </xf>
    <xf numFmtId="0" fontId="26" fillId="19" borderId="9" xfId="0" applyFont="1" applyFill="1" applyBorder="1" applyAlignment="1">
      <alignment horizontal="center" vertical="center" wrapText="1"/>
    </xf>
    <xf numFmtId="0" fontId="0" fillId="0" borderId="0" xfId="0" applyAlignment="1">
      <alignment wrapText="1"/>
    </xf>
    <xf numFmtId="0" fontId="0" fillId="7" borderId="9" xfId="0" applyFill="1" applyBorder="1"/>
    <xf numFmtId="0" fontId="0" fillId="7" borderId="9" xfId="0" applyFill="1" applyBorder="1" applyAlignment="1">
      <alignment vertical="center" wrapText="1"/>
    </xf>
    <xf numFmtId="0" fontId="0" fillId="7" borderId="9" xfId="0" applyFill="1" applyBorder="1" applyAlignment="1">
      <alignment horizontal="center" vertical="center"/>
    </xf>
    <xf numFmtId="0" fontId="0" fillId="7" borderId="9" xfId="0" applyFill="1" applyBorder="1" applyAlignment="1">
      <alignment wrapText="1"/>
    </xf>
    <xf numFmtId="0" fontId="0" fillId="2" borderId="9" xfId="0" applyFill="1" applyBorder="1"/>
    <xf numFmtId="0" fontId="9" fillId="2" borderId="39" xfId="0" applyFont="1" applyFill="1" applyBorder="1" applyAlignment="1" applyProtection="1">
      <alignment horizontal="center" vertical="center" wrapText="1"/>
    </xf>
    <xf numFmtId="0" fontId="11" fillId="6" borderId="1" xfId="0" applyFont="1" applyFill="1" applyBorder="1" applyAlignment="1" applyProtection="1">
      <alignment horizontal="center" vertical="center" wrapText="1"/>
      <protection hidden="1"/>
    </xf>
    <xf numFmtId="0" fontId="11" fillId="20" borderId="2" xfId="0" applyFont="1" applyFill="1" applyBorder="1" applyAlignment="1" applyProtection="1">
      <alignment horizontal="center" vertical="center" wrapText="1"/>
      <protection hidden="1"/>
    </xf>
    <xf numFmtId="0" fontId="11" fillId="0" borderId="39" xfId="0" applyFont="1" applyBorder="1" applyAlignment="1" applyProtection="1">
      <alignment horizontal="center" vertical="center" wrapText="1"/>
      <protection locked="0" hidden="1"/>
    </xf>
    <xf numFmtId="0" fontId="0" fillId="0" borderId="20" xfId="0" applyBorder="1" applyAlignment="1">
      <alignment horizontal="center" vertical="center"/>
    </xf>
    <xf numFmtId="0" fontId="0" fillId="0" borderId="21" xfId="0" applyBorder="1" applyAlignment="1">
      <alignment horizontal="center" vertical="center"/>
    </xf>
    <xf numFmtId="0" fontId="0" fillId="0" borderId="22" xfId="0" applyBorder="1" applyAlignment="1">
      <alignment horizontal="center" vertical="center"/>
    </xf>
    <xf numFmtId="0" fontId="0" fillId="0" borderId="18" xfId="0" applyBorder="1" applyAlignment="1">
      <alignment horizontal="center" vertical="center"/>
    </xf>
    <xf numFmtId="0" fontId="0" fillId="0" borderId="41" xfId="0" applyBorder="1" applyAlignment="1">
      <alignment horizontal="center" vertical="center"/>
    </xf>
    <xf numFmtId="0" fontId="25" fillId="19" borderId="3" xfId="0" applyFont="1" applyFill="1" applyBorder="1" applyAlignment="1">
      <alignment horizontal="center" vertical="center"/>
    </xf>
    <xf numFmtId="0" fontId="25" fillId="19" borderId="4" xfId="0" applyFont="1" applyFill="1" applyBorder="1" applyAlignment="1">
      <alignment horizontal="center" vertical="center"/>
    </xf>
    <xf numFmtId="0" fontId="25" fillId="19" borderId="5" xfId="0" applyFont="1" applyFill="1" applyBorder="1" applyAlignment="1">
      <alignment horizontal="center" vertical="center"/>
    </xf>
    <xf numFmtId="0" fontId="25" fillId="19" borderId="7" xfId="0" applyFont="1" applyFill="1" applyBorder="1" applyAlignment="1">
      <alignment horizontal="center" vertical="center"/>
    </xf>
    <xf numFmtId="0" fontId="25" fillId="19" borderId="8" xfId="0" applyFont="1" applyFill="1" applyBorder="1" applyAlignment="1">
      <alignment horizontal="center" vertical="center"/>
    </xf>
    <xf numFmtId="0" fontId="16" fillId="0" borderId="9" xfId="9" applyBorder="1" applyAlignment="1">
      <alignment horizontal="center" vertical="center"/>
    </xf>
    <xf numFmtId="0" fontId="0" fillId="0" borderId="9" xfId="0" applyFill="1" applyBorder="1" applyAlignment="1">
      <alignment horizontal="center" vertical="center"/>
    </xf>
    <xf numFmtId="0" fontId="0" fillId="0" borderId="43" xfId="0" applyBorder="1" applyAlignment="1">
      <alignment horizontal="center" vertical="center"/>
    </xf>
    <xf numFmtId="0" fontId="0" fillId="0" borderId="37" xfId="0" applyBorder="1" applyAlignment="1">
      <alignment horizontal="center" vertical="center"/>
    </xf>
    <xf numFmtId="0" fontId="0" fillId="0" borderId="19" xfId="0" applyBorder="1" applyAlignment="1">
      <alignment horizontal="center" vertical="center"/>
    </xf>
    <xf numFmtId="0" fontId="0" fillId="0" borderId="37" xfId="0" applyBorder="1" applyAlignment="1">
      <alignment wrapText="1"/>
    </xf>
    <xf numFmtId="0" fontId="25" fillId="19" borderId="3" xfId="0" applyFont="1" applyFill="1" applyBorder="1" applyAlignment="1" applyProtection="1">
      <alignment horizontal="center" vertical="center" wrapText="1"/>
      <protection hidden="1"/>
    </xf>
    <xf numFmtId="0" fontId="25" fillId="19" borderId="4" xfId="0" applyFont="1" applyFill="1" applyBorder="1" applyAlignment="1" applyProtection="1">
      <alignment horizontal="center" vertical="center" wrapText="1"/>
      <protection hidden="1"/>
    </xf>
    <xf numFmtId="0" fontId="25" fillId="19" borderId="5" xfId="0" applyFont="1" applyFill="1" applyBorder="1" applyAlignment="1" applyProtection="1">
      <alignment horizontal="center" vertical="center" wrapText="1"/>
      <protection hidden="1"/>
    </xf>
    <xf numFmtId="0" fontId="0" fillId="0" borderId="3" xfId="0" applyBorder="1" applyAlignment="1">
      <alignment horizontal="center"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8" borderId="3" xfId="0" applyFont="1" applyFill="1" applyBorder="1" applyAlignment="1">
      <alignment horizontal="center" vertical="center"/>
    </xf>
    <xf numFmtId="0" fontId="0" fillId="8" borderId="4" xfId="0" applyFont="1" applyFill="1" applyBorder="1" applyAlignment="1">
      <alignment horizontal="center" vertical="center"/>
    </xf>
    <xf numFmtId="0" fontId="0" fillId="8" borderId="5" xfId="0" applyFont="1" applyFill="1" applyBorder="1" applyAlignment="1">
      <alignment horizontal="center" vertical="center"/>
    </xf>
    <xf numFmtId="0" fontId="25" fillId="19" borderId="4" xfId="0" applyFont="1" applyFill="1" applyBorder="1" applyAlignment="1">
      <alignment horizontal="center"/>
    </xf>
    <xf numFmtId="0" fontId="0" fillId="0" borderId="42" xfId="0" applyBorder="1" applyAlignment="1">
      <alignment horizontal="center" vertical="center"/>
    </xf>
    <xf numFmtId="0" fontId="0" fillId="0" borderId="2" xfId="0" applyBorder="1" applyAlignment="1">
      <alignment horizontal="center" vertical="center"/>
    </xf>
    <xf numFmtId="0" fontId="16" fillId="0" borderId="0" xfId="9" applyBorder="1" applyAlignment="1">
      <alignment horizontal="center" vertical="center" wrapText="1"/>
    </xf>
    <xf numFmtId="0" fontId="0" fillId="0" borderId="30" xfId="0" applyBorder="1" applyAlignment="1">
      <alignment horizontal="center" vertical="center" wrapText="1"/>
    </xf>
    <xf numFmtId="0" fontId="0" fillId="0" borderId="17" xfId="0" applyBorder="1" applyAlignment="1">
      <alignment horizontal="center" vertical="center"/>
    </xf>
    <xf numFmtId="0" fontId="0" fillId="7" borderId="10" xfId="0" applyFill="1" applyBorder="1" applyAlignment="1">
      <alignment horizontal="center" vertical="center"/>
    </xf>
    <xf numFmtId="0" fontId="0" fillId="7" borderId="31" xfId="0" applyFill="1" applyBorder="1" applyAlignment="1">
      <alignment horizontal="center" vertical="center"/>
    </xf>
    <xf numFmtId="0" fontId="0" fillId="0" borderId="17" xfId="0" applyBorder="1" applyAlignment="1">
      <alignment horizontal="center" vertical="center" wrapText="1"/>
    </xf>
    <xf numFmtId="0" fontId="0" fillId="0" borderId="0" xfId="0"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25" fillId="19" borderId="3" xfId="0" applyFont="1" applyFill="1" applyBorder="1" applyAlignment="1">
      <alignment horizontal="center"/>
    </xf>
    <xf numFmtId="0" fontId="25" fillId="19" borderId="5" xfId="0" applyFont="1" applyFill="1" applyBorder="1" applyAlignment="1">
      <alignment horizontal="center"/>
    </xf>
    <xf numFmtId="0" fontId="0" fillId="0" borderId="18" xfId="0" applyBorder="1" applyAlignment="1">
      <alignment horizontal="center" wrapText="1"/>
    </xf>
    <xf numFmtId="0" fontId="0" fillId="0" borderId="20" xfId="0" applyBorder="1" applyAlignment="1">
      <alignment horizontal="center" wrapText="1"/>
    </xf>
    <xf numFmtId="0" fontId="0" fillId="0" borderId="21" xfId="0" applyBorder="1" applyAlignment="1">
      <alignment horizontal="center" wrapText="1"/>
    </xf>
    <xf numFmtId="0" fontId="16" fillId="0" borderId="41" xfId="9" applyBorder="1" applyAlignment="1">
      <alignment horizontal="center" wrapText="1"/>
    </xf>
    <xf numFmtId="0" fontId="0" fillId="0" borderId="41" xfId="0" applyBorder="1" applyAlignment="1">
      <alignment horizontal="center" wrapText="1"/>
    </xf>
    <xf numFmtId="0" fontId="0" fillId="0" borderId="42" xfId="0" applyBorder="1" applyAlignment="1">
      <alignment horizontal="center" wrapText="1"/>
    </xf>
    <xf numFmtId="0" fontId="16" fillId="0" borderId="9" xfId="9" applyBorder="1" applyAlignment="1">
      <alignment horizontal="center" wrapText="1"/>
    </xf>
    <xf numFmtId="0" fontId="0" fillId="0" borderId="9" xfId="0" applyBorder="1" applyAlignment="1">
      <alignment horizontal="center" wrapText="1"/>
    </xf>
    <xf numFmtId="0" fontId="0" fillId="0" borderId="19" xfId="0" applyBorder="1" applyAlignment="1">
      <alignment horizontal="center" wrapText="1"/>
    </xf>
    <xf numFmtId="0" fontId="16" fillId="0" borderId="22" xfId="9" applyBorder="1" applyAlignment="1">
      <alignment horizontal="center" wrapText="1"/>
    </xf>
    <xf numFmtId="0" fontId="0" fillId="0" borderId="22" xfId="0" applyBorder="1" applyAlignment="1">
      <alignment horizontal="center" wrapText="1"/>
    </xf>
    <xf numFmtId="0" fontId="0" fillId="0" borderId="23" xfId="0" applyBorder="1" applyAlignment="1">
      <alignment horizontal="center" wrapText="1"/>
    </xf>
    <xf numFmtId="0" fontId="0" fillId="0" borderId="0" xfId="0" applyAlignment="1">
      <alignment horizontal="center"/>
    </xf>
    <xf numFmtId="0" fontId="0" fillId="0" borderId="43" xfId="0" applyBorder="1" applyAlignment="1">
      <alignment horizontal="center"/>
    </xf>
    <xf numFmtId="0" fontId="0" fillId="0" borderId="38" xfId="0" applyBorder="1" applyAlignment="1">
      <alignment horizontal="center"/>
    </xf>
    <xf numFmtId="0" fontId="0" fillId="0" borderId="44" xfId="0" applyBorder="1" applyAlignment="1">
      <alignment horizontal="center" vertical="center"/>
    </xf>
    <xf numFmtId="0" fontId="0" fillId="0" borderId="45" xfId="0" applyBorder="1" applyAlignment="1">
      <alignment horizontal="center" vertical="center"/>
    </xf>
    <xf numFmtId="0" fontId="25" fillId="19" borderId="7" xfId="0" applyFont="1" applyFill="1" applyBorder="1" applyAlignment="1">
      <alignment horizontal="center"/>
    </xf>
    <xf numFmtId="0" fontId="25" fillId="19" borderId="6" xfId="0" applyFont="1" applyFill="1" applyBorder="1" applyAlignment="1">
      <alignment horizontal="center"/>
    </xf>
    <xf numFmtId="0" fontId="25" fillId="19" borderId="8" xfId="0" applyFont="1" applyFill="1" applyBorder="1" applyAlignment="1">
      <alignment horizontal="center"/>
    </xf>
    <xf numFmtId="0" fontId="0" fillId="0" borderId="43" xfId="0" applyBorder="1" applyAlignment="1">
      <alignment horizontal="center" wrapText="1"/>
    </xf>
    <xf numFmtId="0" fontId="9" fillId="0" borderId="0" xfId="0" applyFont="1" applyFill="1" applyBorder="1" applyAlignment="1">
      <alignment horizontal="center" vertical="center"/>
    </xf>
    <xf numFmtId="0" fontId="0" fillId="0" borderId="0" xfId="0" applyFill="1" applyBorder="1" applyAlignment="1">
      <alignment horizontal="center"/>
    </xf>
    <xf numFmtId="0" fontId="0" fillId="0" borderId="0" xfId="0" applyFill="1" applyBorder="1" applyAlignment="1">
      <alignment horizontal="center" vertical="center"/>
    </xf>
    <xf numFmtId="0" fontId="0" fillId="0" borderId="0" xfId="0" applyFill="1" applyBorder="1"/>
    <xf numFmtId="0" fontId="0" fillId="8" borderId="14" xfId="0" applyFill="1" applyBorder="1" applyAlignment="1" applyProtection="1">
      <alignment horizontal="center"/>
      <protection hidden="1"/>
    </xf>
    <xf numFmtId="0" fontId="0" fillId="8" borderId="0" xfId="0" applyFill="1" applyBorder="1" applyAlignment="1" applyProtection="1">
      <alignment horizontal="center"/>
      <protection hidden="1"/>
    </xf>
    <xf numFmtId="0" fontId="8" fillId="8" borderId="14" xfId="0" applyFont="1" applyFill="1" applyBorder="1" applyAlignment="1" applyProtection="1">
      <alignment horizontal="center" vertical="center" wrapText="1"/>
      <protection hidden="1"/>
    </xf>
    <xf numFmtId="0" fontId="8" fillId="8" borderId="0" xfId="0" applyFont="1" applyFill="1" applyBorder="1" applyAlignment="1" applyProtection="1">
      <alignment horizontal="center" vertical="center" wrapText="1"/>
      <protection hidden="1"/>
    </xf>
    <xf numFmtId="0" fontId="8" fillId="8" borderId="11" xfId="0" applyFont="1" applyFill="1" applyBorder="1" applyAlignment="1" applyProtection="1">
      <alignment horizontal="center" vertical="center" wrapText="1"/>
      <protection hidden="1"/>
    </xf>
    <xf numFmtId="0" fontId="9" fillId="7" borderId="34" xfId="0" applyFont="1" applyFill="1" applyBorder="1" applyAlignment="1" applyProtection="1">
      <alignment horizontal="center" vertical="center" wrapText="1"/>
    </xf>
    <xf numFmtId="0" fontId="9" fillId="7" borderId="35" xfId="0" applyFont="1" applyFill="1" applyBorder="1" applyAlignment="1" applyProtection="1">
      <alignment horizontal="center" vertical="center" wrapText="1"/>
    </xf>
    <xf numFmtId="0" fontId="0" fillId="8" borderId="13" xfId="0" applyFill="1" applyBorder="1" applyAlignment="1" applyProtection="1">
      <alignment horizontal="center"/>
      <protection hidden="1"/>
    </xf>
    <xf numFmtId="0" fontId="0" fillId="8" borderId="15" xfId="0" applyFill="1" applyBorder="1" applyAlignment="1" applyProtection="1">
      <alignment horizontal="center"/>
      <protection hidden="1"/>
    </xf>
    <xf numFmtId="49" fontId="20" fillId="9" borderId="30" xfId="7" applyNumberFormat="1" applyFont="1" applyFill="1" applyBorder="1" applyAlignment="1" applyProtection="1">
      <alignment horizontal="center" vertical="center"/>
      <protection locked="0" hidden="1"/>
    </xf>
    <xf numFmtId="49" fontId="20" fillId="9" borderId="10" xfId="7" applyNumberFormat="1" applyFont="1" applyFill="1" applyBorder="1" applyAlignment="1" applyProtection="1">
      <alignment horizontal="center" vertical="center"/>
      <protection locked="0" hidden="1"/>
    </xf>
    <xf numFmtId="49" fontId="20" fillId="9" borderId="31" xfId="7" applyNumberFormat="1" applyFont="1" applyFill="1" applyBorder="1" applyAlignment="1" applyProtection="1">
      <alignment horizontal="center" vertical="center"/>
      <protection locked="0" hidden="1"/>
    </xf>
    <xf numFmtId="0" fontId="9" fillId="2" borderId="30" xfId="0" applyFont="1" applyFill="1" applyBorder="1" applyAlignment="1" applyProtection="1">
      <alignment horizontal="center" vertical="center" wrapText="1"/>
    </xf>
    <xf numFmtId="0" fontId="9" fillId="2" borderId="10" xfId="0" applyFont="1" applyFill="1" applyBorder="1" applyAlignment="1" applyProtection="1">
      <alignment horizontal="center" vertical="center" wrapText="1"/>
    </xf>
    <xf numFmtId="0" fontId="9" fillId="2" borderId="31" xfId="0" applyFont="1" applyFill="1" applyBorder="1" applyAlignment="1" applyProtection="1">
      <alignment horizontal="center" vertical="center" wrapText="1"/>
    </xf>
    <xf numFmtId="0" fontId="8" fillId="8" borderId="12" xfId="0" applyFont="1" applyFill="1" applyBorder="1" applyAlignment="1" applyProtection="1">
      <alignment horizontal="center" vertical="center" wrapText="1"/>
      <protection hidden="1"/>
    </xf>
    <xf numFmtId="0" fontId="10" fillId="8" borderId="10" xfId="0" applyFont="1" applyFill="1" applyBorder="1" applyAlignment="1" applyProtection="1">
      <alignment horizontal="center" wrapText="1"/>
      <protection hidden="1"/>
    </xf>
    <xf numFmtId="0" fontId="11" fillId="8" borderId="10" xfId="0" applyFont="1" applyFill="1" applyBorder="1" applyAlignment="1" applyProtection="1">
      <alignment horizontal="center" wrapText="1"/>
      <protection hidden="1"/>
    </xf>
    <xf numFmtId="0" fontId="24" fillId="8" borderId="12" xfId="0" applyFont="1" applyFill="1" applyBorder="1" applyAlignment="1" applyProtection="1">
      <alignment horizontal="center" vertical="center" wrapText="1"/>
      <protection hidden="1"/>
    </xf>
    <xf numFmtId="0" fontId="24" fillId="8" borderId="0" xfId="0" applyFont="1" applyFill="1" applyBorder="1" applyAlignment="1" applyProtection="1">
      <alignment horizontal="center" vertical="center" wrapText="1"/>
      <protection hidden="1"/>
    </xf>
    <xf numFmtId="0" fontId="9" fillId="2" borderId="39" xfId="0" applyFont="1" applyFill="1" applyBorder="1" applyAlignment="1" applyProtection="1">
      <alignment horizontal="center" vertical="center" wrapText="1"/>
    </xf>
    <xf numFmtId="0" fontId="9" fillId="2" borderId="40" xfId="0" applyFont="1" applyFill="1" applyBorder="1" applyAlignment="1" applyProtection="1">
      <alignment horizontal="center" vertical="center" wrapText="1"/>
    </xf>
    <xf numFmtId="0" fontId="11" fillId="8" borderId="39" xfId="0" applyFont="1" applyFill="1" applyBorder="1" applyAlignment="1" applyProtection="1">
      <alignment horizontal="center" vertical="center" wrapText="1"/>
      <protection locked="0" hidden="1"/>
    </xf>
    <xf numFmtId="0" fontId="11" fillId="8" borderId="10" xfId="0" applyFont="1" applyFill="1" applyBorder="1" applyAlignment="1" applyProtection="1">
      <alignment horizontal="center" vertical="center" wrapText="1"/>
      <protection locked="0" hidden="1"/>
    </xf>
    <xf numFmtId="0" fontId="11" fillId="8" borderId="40" xfId="0" applyFont="1" applyFill="1" applyBorder="1" applyAlignment="1" applyProtection="1">
      <alignment horizontal="center" vertical="center" wrapText="1"/>
      <protection locked="0" hidden="1"/>
    </xf>
    <xf numFmtId="0" fontId="11" fillId="0" borderId="30" xfId="0" applyFont="1" applyBorder="1" applyAlignment="1" applyProtection="1">
      <alignment horizontal="center" vertical="center" wrapText="1"/>
      <protection locked="0" hidden="1"/>
    </xf>
    <xf numFmtId="0" fontId="11" fillId="0" borderId="10" xfId="0" applyFont="1" applyBorder="1" applyAlignment="1" applyProtection="1">
      <alignment horizontal="center" vertical="center" wrapText="1"/>
      <protection locked="0" hidden="1"/>
    </xf>
    <xf numFmtId="0" fontId="11" fillId="0" borderId="40" xfId="0" applyFont="1" applyBorder="1" applyAlignment="1" applyProtection="1">
      <alignment horizontal="center" vertical="center" wrapText="1"/>
      <protection locked="0" hidden="1"/>
    </xf>
    <xf numFmtId="0" fontId="27" fillId="7" borderId="12" xfId="9" applyFont="1" applyFill="1" applyBorder="1" applyAlignment="1" applyProtection="1">
      <alignment horizontal="center" vertical="center" wrapText="1"/>
      <protection locked="0" hidden="1"/>
    </xf>
    <xf numFmtId="0" fontId="28" fillId="7" borderId="11" xfId="0" applyFont="1" applyFill="1" applyBorder="1" applyAlignment="1" applyProtection="1">
      <alignment horizontal="center" vertical="center" wrapText="1"/>
      <protection locked="0" hidden="1"/>
    </xf>
    <xf numFmtId="0" fontId="25" fillId="19" borderId="9" xfId="0" applyFont="1" applyFill="1" applyBorder="1" applyAlignment="1">
      <alignment horizontal="center"/>
    </xf>
    <xf numFmtId="0" fontId="25" fillId="19" borderId="39" xfId="0" applyFont="1" applyFill="1" applyBorder="1" applyAlignment="1">
      <alignment horizontal="center" vertical="center"/>
    </xf>
    <xf numFmtId="0" fontId="25" fillId="19" borderId="40" xfId="0" applyFont="1" applyFill="1" applyBorder="1" applyAlignment="1">
      <alignment horizontal="center" vertical="center"/>
    </xf>
    <xf numFmtId="0" fontId="21" fillId="8" borderId="10" xfId="0" applyFont="1" applyFill="1" applyBorder="1" applyAlignment="1" applyProtection="1">
      <alignment horizontal="center" wrapText="1"/>
      <protection hidden="1"/>
    </xf>
    <xf numFmtId="0" fontId="22" fillId="2" borderId="16" xfId="9" applyFont="1" applyFill="1" applyBorder="1" applyAlignment="1">
      <alignment horizontal="center" vertical="center"/>
    </xf>
    <xf numFmtId="0" fontId="22" fillId="2" borderId="36" xfId="9" applyFont="1" applyFill="1" applyBorder="1" applyAlignment="1">
      <alignment horizontal="center" vertical="center"/>
    </xf>
    <xf numFmtId="0" fontId="22" fillId="2" borderId="12" xfId="9" applyFont="1" applyFill="1" applyBorder="1" applyAlignment="1">
      <alignment horizontal="center" vertical="center"/>
    </xf>
    <xf numFmtId="0" fontId="22" fillId="2" borderId="34" xfId="9" applyFont="1" applyFill="1" applyBorder="1" applyAlignment="1">
      <alignment horizontal="center" vertical="center"/>
    </xf>
    <xf numFmtId="0" fontId="23" fillId="2" borderId="37" xfId="9" applyFont="1" applyFill="1" applyBorder="1" applyAlignment="1">
      <alignment horizontal="center" vertical="center"/>
    </xf>
    <xf numFmtId="0" fontId="23" fillId="2" borderId="38" xfId="9" applyFont="1" applyFill="1" applyBorder="1" applyAlignment="1">
      <alignment horizontal="center" vertical="center"/>
    </xf>
    <xf numFmtId="0" fontId="23" fillId="2" borderId="12" xfId="9" applyFont="1" applyFill="1" applyBorder="1" applyAlignment="1">
      <alignment horizontal="center" vertical="center"/>
    </xf>
    <xf numFmtId="0" fontId="23" fillId="2" borderId="36" xfId="9" applyFont="1" applyFill="1" applyBorder="1" applyAlignment="1">
      <alignment horizontal="center" vertical="center"/>
    </xf>
    <xf numFmtId="0" fontId="23" fillId="2" borderId="16" xfId="9" applyFont="1" applyFill="1" applyBorder="1" applyAlignment="1">
      <alignment horizontal="center" vertical="center"/>
    </xf>
    <xf numFmtId="0" fontId="18" fillId="12" borderId="0" xfId="9" applyFont="1" applyFill="1" applyBorder="1" applyAlignment="1">
      <alignment horizontal="center" vertical="center"/>
    </xf>
    <xf numFmtId="0" fontId="18" fillId="12" borderId="25" xfId="9" applyFont="1" applyFill="1" applyBorder="1" applyAlignment="1">
      <alignment horizontal="center" vertical="center"/>
    </xf>
    <xf numFmtId="0" fontId="16" fillId="12" borderId="0" xfId="9" applyFill="1" applyBorder="1" applyAlignment="1">
      <alignment horizontal="center" vertical="center"/>
    </xf>
    <xf numFmtId="0" fontId="16" fillId="12" borderId="25" xfId="9" applyFill="1" applyBorder="1" applyAlignment="1">
      <alignment horizontal="center" vertical="center"/>
    </xf>
    <xf numFmtId="0" fontId="18" fillId="12" borderId="9" xfId="9" applyFont="1" applyFill="1" applyBorder="1" applyAlignment="1">
      <alignment horizontal="center" vertical="center"/>
    </xf>
    <xf numFmtId="0" fontId="13" fillId="10" borderId="24" xfId="7" applyFont="1" applyFill="1" applyBorder="1" applyAlignment="1">
      <alignment horizontal="center" vertical="center"/>
    </xf>
    <xf numFmtId="0" fontId="11" fillId="0" borderId="46" xfId="0" applyFont="1" applyBorder="1" applyAlignment="1">
      <alignment horizontal="center" vertical="center"/>
    </xf>
    <xf numFmtId="0" fontId="11" fillId="0" borderId="47" xfId="0" applyFont="1" applyBorder="1" applyAlignment="1">
      <alignment horizontal="center" vertical="center"/>
    </xf>
    <xf numFmtId="0" fontId="11" fillId="0" borderId="48" xfId="0" applyFont="1" applyBorder="1" applyAlignment="1">
      <alignment horizontal="center" vertical="center"/>
    </xf>
    <xf numFmtId="0" fontId="29" fillId="0" borderId="0" xfId="0" applyFont="1" applyBorder="1"/>
    <xf numFmtId="0" fontId="29" fillId="0" borderId="14" xfId="0" applyFont="1" applyBorder="1"/>
    <xf numFmtId="0" fontId="31" fillId="0" borderId="0" xfId="0" applyFont="1" applyBorder="1" applyAlignment="1" applyProtection="1">
      <alignment horizontal="center" vertical="center" wrapText="1"/>
      <protection locked="0" hidden="1"/>
    </xf>
    <xf numFmtId="0" fontId="31" fillId="8" borderId="0" xfId="0" applyFont="1" applyFill="1" applyBorder="1" applyAlignment="1" applyProtection="1">
      <alignment horizontal="center" wrapText="1"/>
      <protection hidden="1"/>
    </xf>
    <xf numFmtId="0" fontId="31" fillId="0" borderId="17" xfId="0" applyFont="1" applyFill="1" applyBorder="1" applyAlignment="1" applyProtection="1">
      <alignment horizontal="center" vertical="center" wrapText="1"/>
      <protection hidden="1"/>
    </xf>
    <xf numFmtId="0" fontId="30" fillId="0" borderId="0" xfId="0" applyFont="1" applyFill="1" applyBorder="1" applyAlignment="1" applyProtection="1">
      <alignment horizontal="center" vertical="center" wrapText="1"/>
    </xf>
    <xf numFmtId="0" fontId="31" fillId="0" borderId="0" xfId="0" applyFont="1" applyFill="1" applyBorder="1" applyAlignment="1" applyProtection="1">
      <alignment horizontal="center" vertical="center" wrapText="1"/>
      <protection hidden="1"/>
    </xf>
    <xf numFmtId="0" fontId="32" fillId="0" borderId="0" xfId="0" applyFont="1" applyBorder="1" applyAlignment="1">
      <alignment horizontal="center" vertical="center"/>
    </xf>
    <xf numFmtId="0" fontId="33" fillId="0" borderId="0" xfId="0" applyFont="1" applyBorder="1" applyAlignment="1">
      <alignment horizontal="left" vertical="center"/>
    </xf>
    <xf numFmtId="0" fontId="31" fillId="8" borderId="0" xfId="0" applyFont="1" applyFill="1" applyBorder="1" applyAlignment="1" applyProtection="1">
      <alignment horizontal="left" wrapText="1"/>
      <protection hidden="1"/>
    </xf>
    <xf numFmtId="0" fontId="32" fillId="0" borderId="0" xfId="0" applyFont="1" applyBorder="1" applyAlignment="1">
      <alignment horizontal="left" vertical="center"/>
    </xf>
    <xf numFmtId="0" fontId="29" fillId="21" borderId="50" xfId="0" applyFont="1" applyFill="1" applyBorder="1"/>
    <xf numFmtId="0" fontId="30" fillId="21" borderId="49" xfId="0" applyFont="1" applyFill="1" applyBorder="1" applyAlignment="1" applyProtection="1">
      <alignment horizontal="center" vertical="center" wrapText="1"/>
    </xf>
    <xf numFmtId="0" fontId="31" fillId="22" borderId="50" xfId="0" applyFont="1" applyFill="1" applyBorder="1" applyAlignment="1" applyProtection="1">
      <alignment horizontal="center" wrapText="1"/>
      <protection hidden="1"/>
    </xf>
    <xf numFmtId="0" fontId="30" fillId="22" borderId="49" xfId="0" applyFont="1" applyFill="1" applyBorder="1" applyAlignment="1" applyProtection="1">
      <alignment horizontal="center" vertical="center" wrapText="1"/>
    </xf>
    <xf numFmtId="0" fontId="31" fillId="25" borderId="17" xfId="0" applyFont="1" applyFill="1" applyBorder="1" applyAlignment="1" applyProtection="1">
      <alignment horizontal="center" vertical="center" wrapText="1"/>
      <protection hidden="1"/>
    </xf>
    <xf numFmtId="0" fontId="34" fillId="24" borderId="17" xfId="0" applyFont="1" applyFill="1" applyBorder="1" applyAlignment="1" applyProtection="1">
      <alignment horizontal="center" vertical="center" wrapText="1"/>
    </xf>
    <xf numFmtId="0" fontId="31" fillId="23" borderId="17" xfId="0" applyFont="1" applyFill="1" applyBorder="1" applyAlignment="1" applyProtection="1">
      <alignment horizontal="center" vertical="center" wrapText="1"/>
      <protection locked="0" hidden="1"/>
    </xf>
    <xf numFmtId="0" fontId="31" fillId="8" borderId="17" xfId="0" applyFont="1" applyFill="1" applyBorder="1" applyAlignment="1" applyProtection="1">
      <alignment horizontal="center" vertical="center" wrapText="1"/>
      <protection locked="0" hidden="1"/>
    </xf>
    <xf numFmtId="0" fontId="35" fillId="0" borderId="0" xfId="9" applyFont="1" applyFill="1" applyBorder="1" applyAlignment="1" applyProtection="1">
      <alignment horizontal="center" vertical="center" wrapText="1"/>
      <protection hidden="1"/>
    </xf>
    <xf numFmtId="0" fontId="32" fillId="0" borderId="0" xfId="0" applyFont="1" applyBorder="1" applyAlignment="1" applyProtection="1">
      <alignment horizontal="left" vertical="center"/>
    </xf>
  </cellXfs>
  <cellStyles count="10">
    <cellStyle name="Followed Hyperlink" xfId="2" builtinId="9" hidden="1"/>
    <cellStyle name="Followed Hyperlink" xfId="4" builtinId="9" hidden="1"/>
    <cellStyle name="Followed Hyperlink" xfId="6" builtinId="9" hidden="1"/>
    <cellStyle name="Hyperlink" xfId="1" builtinId="8" hidden="1"/>
    <cellStyle name="Hyperlink" xfId="3" builtinId="8" hidden="1"/>
    <cellStyle name="Hyperlink" xfId="5" builtinId="8" hidden="1"/>
    <cellStyle name="Hyperlink" xfId="9" builtinId="8"/>
    <cellStyle name="Normal" xfId="0" builtinId="0"/>
    <cellStyle name="Normal 2" xfId="7"/>
    <cellStyle name="Normal 3" xfId="8"/>
  </cellStyles>
  <dxfs count="0"/>
  <tableStyles count="0" defaultTableStyle="TableStyleMedium9" defaultPivotStyle="PivotStyleMedium4"/>
  <colors>
    <mruColors>
      <color rgb="FF7CC8EC"/>
      <color rgb="FFC0E4F6"/>
      <color rgb="FF2F4498"/>
      <color rgb="FFE2406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purl.oclc.org/ooxml/officeDocument/relationships/worksheet" Target="worksheets/sheet8.xml"/><Relationship Id="rId13" Type="http://purl.oclc.org/ooxml/officeDocument/relationships/calcChain" Target="calcChain.xml"/><Relationship Id="rId3" Type="http://purl.oclc.org/ooxml/officeDocument/relationships/worksheet" Target="worksheets/sheet3.xml"/><Relationship Id="rId7" Type="http://purl.oclc.org/ooxml/officeDocument/relationships/worksheet" Target="worksheets/sheet7.xml"/><Relationship Id="rId12" Type="http://purl.oclc.org/ooxml/officeDocument/relationships/sharedStrings" Target="sharedStrings.xml"/><Relationship Id="rId2" Type="http://purl.oclc.org/ooxml/officeDocument/relationships/worksheet" Target="worksheets/sheet2.xml"/><Relationship Id="rId1" Type="http://purl.oclc.org/ooxml/officeDocument/relationships/worksheet" Target="worksheets/sheet1.xml"/><Relationship Id="rId6" Type="http://purl.oclc.org/ooxml/officeDocument/relationships/worksheet" Target="worksheets/sheet6.xml"/><Relationship Id="rId11" Type="http://purl.oclc.org/ooxml/officeDocument/relationships/styles" Target="styles.xml"/><Relationship Id="rId5" Type="http://purl.oclc.org/ooxml/officeDocument/relationships/worksheet" Target="worksheets/sheet5.xml"/><Relationship Id="rId10" Type="http://purl.oclc.org/ooxml/officeDocument/relationships/theme" Target="theme/theme1.xml"/><Relationship Id="rId4" Type="http://purl.oclc.org/ooxml/officeDocument/relationships/worksheet" Target="worksheets/sheet4.xml"/><Relationship Id="rId9" Type="http://purl.oclc.org/ooxml/officeDocument/relationships/worksheet" Target="worksheets/sheet9.xml"/></Relationships>
</file>

<file path=xl/drawings/_rels/drawing1.xml.rels><?xml version="1.0" encoding="UTF-8" standalone="yes"?>
<Relationships xmlns="http://schemas.openxmlformats.org/package/2006/relationships"><Relationship Id="rId3" Type="http://purl.oclc.org/ooxml/officeDocument/relationships/image" Target="../media/image3.tif"/><Relationship Id="rId7" Type="http://purl.oclc.org/ooxml/officeDocument/relationships/image" Target="../media/image7.tif"/><Relationship Id="rId2" Type="http://purl.oclc.org/ooxml/officeDocument/relationships/image" Target="../media/image2.tif"/><Relationship Id="rId1" Type="http://purl.oclc.org/ooxml/officeDocument/relationships/image" Target="../media/image1.tif"/><Relationship Id="rId6" Type="http://purl.oclc.org/ooxml/officeDocument/relationships/image" Target="../media/image6.jpg"/><Relationship Id="rId5" Type="http://purl.oclc.org/ooxml/officeDocument/relationships/image" Target="../media/image5.tif"/><Relationship Id="rId4" Type="http://purl.oclc.org/ooxml/officeDocument/relationships/image" Target="../media/image4.tif"/></Relationships>
</file>

<file path=xl/drawings/_rels/drawing2.xml.rels><?xml version="1.0" encoding="UTF-8" standalone="yes"?>
<Relationships xmlns="http://schemas.openxmlformats.org/package/2006/relationships"><Relationship Id="rId3" Type="http://purl.oclc.org/ooxml/officeDocument/relationships/image" Target="../media/image5.tif"/><Relationship Id="rId7" Type="http://purl.oclc.org/ooxml/officeDocument/relationships/image" Target="../media/image8.tif"/><Relationship Id="rId2" Type="http://purl.oclc.org/ooxml/officeDocument/relationships/image" Target="../media/image2.tif"/><Relationship Id="rId1" Type="http://purl.oclc.org/ooxml/officeDocument/relationships/image" Target="../media/image1.tif"/><Relationship Id="rId6" Type="http://purl.oclc.org/ooxml/officeDocument/relationships/image" Target="../media/image3.tif"/><Relationship Id="rId5" Type="http://purl.oclc.org/ooxml/officeDocument/relationships/image" Target="../media/image4.tif"/><Relationship Id="rId4" Type="http://purl.oclc.org/ooxml/officeDocument/relationships/image" Target="../media/image7.tif"/></Relationships>
</file>

<file path=xl/drawings/_rels/drawing3.xml.rels><?xml version="1.0" encoding="UTF-8" standalone="yes"?>
<Relationships xmlns="http://schemas.openxmlformats.org/package/2006/relationships"><Relationship Id="rId3" Type="http://purl.oclc.org/ooxml/officeDocument/relationships/image" Target="../media/image11.png"/><Relationship Id="rId7" Type="http://purl.oclc.org/ooxml/officeDocument/relationships/image" Target="../media/image15.png"/><Relationship Id="rId2" Type="http://purl.oclc.org/ooxml/officeDocument/relationships/image" Target="../media/image10.png"/><Relationship Id="rId1" Type="http://purl.oclc.org/ooxml/officeDocument/relationships/image" Target="../media/image9.png"/><Relationship Id="rId6" Type="http://purl.oclc.org/ooxml/officeDocument/relationships/image" Target="../media/image14.png"/><Relationship Id="rId5" Type="http://purl.oclc.org/ooxml/officeDocument/relationships/image" Target="../media/image13.png"/><Relationship Id="rId4" Type="http://purl.oclc.org/ooxml/officeDocument/relationships/image" Target="../media/image12.png"/></Relationships>
</file>

<file path=xl/drawings/_rels/drawing4.xml.rels><?xml version="1.0" encoding="UTF-8" standalone="yes"?>
<Relationships xmlns="http://schemas.openxmlformats.org/package/2006/relationships"><Relationship Id="rId3" Type="http://purl.oclc.org/ooxml/officeDocument/relationships/image" Target="../media/image18.png"/><Relationship Id="rId2" Type="http://purl.oclc.org/ooxml/officeDocument/relationships/image" Target="../media/image17.png"/><Relationship Id="rId1" Type="http://purl.oclc.org/ooxml/officeDocument/relationships/image" Target="../media/image16.png"/><Relationship Id="rId4" Type="http://purl.oclc.org/ooxml/officeDocument/relationships/image" Target="../media/image19.png"/></Relationships>
</file>

<file path=xl/drawings/drawing1.xml><?xml version="1.0" encoding="utf-8"?>
<xdr:wsDr xmlns:xdr="http://purl.oclc.org/ooxml/drawingml/spreadsheetDrawing" xmlns:a="http://purl.oclc.org/ooxml/drawingml/main">
  <xdr:twoCellAnchor editAs="oneCell">
    <xdr:from>
      <xdr:col>0</xdr:col>
      <xdr:colOff>2801471</xdr:colOff>
      <xdr:row>5</xdr:row>
      <xdr:rowOff>123264</xdr:rowOff>
    </xdr:from>
    <xdr:to>
      <xdr:col>5</xdr:col>
      <xdr:colOff>126627</xdr:colOff>
      <xdr:row>6</xdr:row>
      <xdr:rowOff>18257</xdr:rowOff>
    </xdr:to>
    <xdr:pic>
      <xdr:nvPicPr>
        <xdr:cNvPr id="47" name="Picture 46">
          <a:extLst>
            <a:ext uri="{FF2B5EF4-FFF2-40B4-BE49-F238E27FC236}">
              <a16:creationId xmlns:a16="http://schemas.microsoft.com/office/drawing/2014/main" xmlns:a="http://schemas.openxmlformats.org/drawingml/2006/main" xmlns:xdr="http://schemas.openxmlformats.org/drawingml/2006/spreadsheetDrawing" xmlns="" id="{00000000-0008-0000-0000-00002F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a:off x="2801471" y="1411940"/>
          <a:ext cx="6376147" cy="208758"/>
        </a:xfrm>
        <a:prstGeom prst="rect">
          <a:avLst/>
        </a:prstGeom>
      </xdr:spPr>
    </xdr:pic>
    <xdr:clientData/>
  </xdr:twoCellAnchor>
  <xdr:twoCellAnchor editAs="oneCell">
    <xdr:from>
      <xdr:col>0</xdr:col>
      <xdr:colOff>2779059</xdr:colOff>
      <xdr:row>13</xdr:row>
      <xdr:rowOff>526677</xdr:rowOff>
    </xdr:from>
    <xdr:to>
      <xdr:col>5</xdr:col>
      <xdr:colOff>104215</xdr:colOff>
      <xdr:row>15</xdr:row>
      <xdr:rowOff>3445</xdr:rowOff>
    </xdr:to>
    <xdr:pic>
      <xdr:nvPicPr>
        <xdr:cNvPr id="44" name="Picture 43">
          <a:extLst>
            <a:ext uri="{FF2B5EF4-FFF2-40B4-BE49-F238E27FC236}">
              <a16:creationId xmlns:a16="http://schemas.microsoft.com/office/drawing/2014/main" xmlns:a="http://schemas.openxmlformats.org/drawingml/2006/main" xmlns:xdr="http://schemas.openxmlformats.org/drawingml/2006/spreadsheetDrawing" xmlns="" id="{00000000-0008-0000-0000-00002C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a:off x="2779059" y="5367618"/>
          <a:ext cx="6376147" cy="216357"/>
        </a:xfrm>
        <a:prstGeom prst="rect">
          <a:avLst/>
        </a:prstGeom>
      </xdr:spPr>
    </xdr:pic>
    <xdr:clientData/>
  </xdr:twoCellAnchor>
  <xdr:twoCellAnchor editAs="oneCell">
    <xdr:from>
      <xdr:col>1</xdr:col>
      <xdr:colOff>0</xdr:colOff>
      <xdr:row>8</xdr:row>
      <xdr:rowOff>9525</xdr:rowOff>
    </xdr:from>
    <xdr:to>
      <xdr:col>5</xdr:col>
      <xdr:colOff>126627</xdr:colOff>
      <xdr:row>9</xdr:row>
      <xdr:rowOff>20730</xdr:rowOff>
    </xdr:to>
    <xdr:pic>
      <xdr:nvPicPr>
        <xdr:cNvPr id="25" name="Picture 24">
          <a:extLst>
            <a:ext uri="{FF2B5EF4-FFF2-40B4-BE49-F238E27FC236}">
              <a16:creationId xmlns:a16="http://schemas.microsoft.com/office/drawing/2014/main" xmlns:a="http://schemas.openxmlformats.org/drawingml/2006/main" xmlns:xdr="http://schemas.openxmlformats.org/drawingml/2006/spreadsheetDrawing" xmlns="" id="{00000000-0008-0000-0000-000019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a:off x="2800350" y="2771775"/>
          <a:ext cx="6394077" cy="211230"/>
        </a:xfrm>
        <a:prstGeom prst="rect">
          <a:avLst/>
        </a:prstGeom>
      </xdr:spPr>
    </xdr:pic>
    <xdr:clientData/>
  </xdr:twoCellAnchor>
  <xdr:twoCellAnchor editAs="oneCell">
    <xdr:from>
      <xdr:col>1</xdr:col>
      <xdr:colOff>0</xdr:colOff>
      <xdr:row>11</xdr:row>
      <xdr:rowOff>0</xdr:rowOff>
    </xdr:from>
    <xdr:to>
      <xdr:col>5</xdr:col>
      <xdr:colOff>126627</xdr:colOff>
      <xdr:row>12</xdr:row>
      <xdr:rowOff>11206</xdr:rowOff>
    </xdr:to>
    <xdr:pic>
      <xdr:nvPicPr>
        <xdr:cNvPr id="27" name="Picture 26">
          <a:extLst>
            <a:ext uri="{FF2B5EF4-FFF2-40B4-BE49-F238E27FC236}">
              <a16:creationId xmlns:a16="http://schemas.microsoft.com/office/drawing/2014/main" xmlns:a="http://schemas.openxmlformats.org/drawingml/2006/main" xmlns:xdr="http://schemas.openxmlformats.org/drawingml/2006/spreadsheetDrawing" xmlns="" id="{00000000-0008-0000-0000-00001B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a:off x="2812676" y="4045324"/>
          <a:ext cx="6376147" cy="212911"/>
        </a:xfrm>
        <a:prstGeom prst="rect">
          <a:avLst/>
        </a:prstGeom>
      </xdr:spPr>
    </xdr:pic>
    <xdr:clientData/>
  </xdr:twoCellAnchor>
  <xdr:twoCellAnchor editAs="oneCell">
    <xdr:from>
      <xdr:col>0</xdr:col>
      <xdr:colOff>2633382</xdr:colOff>
      <xdr:row>5</xdr:row>
      <xdr:rowOff>134471</xdr:rowOff>
    </xdr:from>
    <xdr:to>
      <xdr:col>1</xdr:col>
      <xdr:colOff>38975</xdr:colOff>
      <xdr:row>16</xdr:row>
      <xdr:rowOff>80105</xdr:rowOff>
    </xdr:to>
    <xdr:pic>
      <xdr:nvPicPr>
        <xdr:cNvPr id="30" name="Picture 29">
          <a:extLst>
            <a:ext uri="{FF2B5EF4-FFF2-40B4-BE49-F238E27FC236}">
              <a16:creationId xmlns:a16="http://schemas.microsoft.com/office/drawing/2014/main" xmlns:a="http://schemas.openxmlformats.org/drawingml/2006/main" xmlns:xdr="http://schemas.openxmlformats.org/drawingml/2006/spreadsheetDrawing" xmlns="" id="{00000000-0008-0000-0000-00001E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rot="16200000">
          <a:off x="528523" y="3528006"/>
          <a:ext cx="4416782" cy="207064"/>
        </a:xfrm>
        <a:prstGeom prst="rect">
          <a:avLst/>
        </a:prstGeom>
      </xdr:spPr>
    </xdr:pic>
    <xdr:clientData/>
  </xdr:twoCellAnchor>
  <xdr:twoCellAnchor editAs="oneCell">
    <xdr:from>
      <xdr:col>0</xdr:col>
      <xdr:colOff>0</xdr:colOff>
      <xdr:row>0</xdr:row>
      <xdr:rowOff>0</xdr:rowOff>
    </xdr:from>
    <xdr:to>
      <xdr:col>0</xdr:col>
      <xdr:colOff>2788133</xdr:colOff>
      <xdr:row>20</xdr:row>
      <xdr:rowOff>0</xdr:rowOff>
    </xdr:to>
    <xdr:pic>
      <xdr:nvPicPr>
        <xdr:cNvPr id="20" name="Picture 19">
          <a:extLst>
            <a:ext uri="{FF2B5EF4-FFF2-40B4-BE49-F238E27FC236}">
              <a16:creationId xmlns:a16="http://schemas.microsoft.com/office/drawing/2014/main" xmlns:a="http://schemas.openxmlformats.org/drawingml/2006/main" xmlns:xdr="http://schemas.openxmlformats.org/drawingml/2006/spreadsheetDrawing" xmlns="" id="{00000000-0008-0000-0000-000014000000}"/>
            </a:ext>
          </a:extLst>
        </xdr:cNvPr>
        <xdr:cNvPicPr>
          <a:picLocks noChangeAspect="1"/>
        </xdr:cNvPicPr>
      </xdr:nvPicPr>
      <xdr:blipFill>
        <a:blip xmlns:r="http://purl.oclc.org/ooxml/officeDocument/relationships" r:embed="rId2">
          <a:extLst>
            <a:ext uri="{28A0092B-C50C-407E-A947-70E740481C1C}">
              <a14:useLocalDpi xmlns:a14="http://schemas.microsoft.com/office/drawing/2010/main" val="0"/>
            </a:ext>
          </a:extLst>
        </a:blip>
        <a:stretch>
          <a:fillRect/>
        </a:stretch>
      </xdr:blipFill>
      <xdr:spPr>
        <a:xfrm>
          <a:off x="0" y="0"/>
          <a:ext cx="2788133" cy="7200900"/>
        </a:xfrm>
        <a:prstGeom prst="rect">
          <a:avLst/>
        </a:prstGeom>
      </xdr:spPr>
    </xdr:pic>
    <xdr:clientData/>
  </xdr:twoCellAnchor>
  <xdr:twoCellAnchor editAs="oneCell">
    <xdr:from>
      <xdr:col>5</xdr:col>
      <xdr:colOff>11206</xdr:colOff>
      <xdr:row>4</xdr:row>
      <xdr:rowOff>11208</xdr:rowOff>
    </xdr:from>
    <xdr:to>
      <xdr:col>5</xdr:col>
      <xdr:colOff>218270</xdr:colOff>
      <xdr:row>18</xdr:row>
      <xdr:rowOff>269731</xdr:rowOff>
    </xdr:to>
    <xdr:pic>
      <xdr:nvPicPr>
        <xdr:cNvPr id="31" name="Picture 30">
          <a:extLst>
            <a:ext uri="{FF2B5EF4-FFF2-40B4-BE49-F238E27FC236}">
              <a16:creationId xmlns:a16="http://schemas.microsoft.com/office/drawing/2014/main" xmlns:a="http://schemas.openxmlformats.org/drawingml/2006/main" xmlns:xdr="http://schemas.openxmlformats.org/drawingml/2006/spreadsheetDrawing" xmlns="" id="{00000000-0008-0000-0000-00001F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rot="16200000">
          <a:off x="6576776" y="3704063"/>
          <a:ext cx="5211523" cy="207064"/>
        </a:xfrm>
        <a:prstGeom prst="rect">
          <a:avLst/>
        </a:prstGeom>
      </xdr:spPr>
    </xdr:pic>
    <xdr:clientData/>
  </xdr:twoCellAnchor>
  <xdr:twoCellAnchor editAs="oneCell">
    <xdr:from>
      <xdr:col>0</xdr:col>
      <xdr:colOff>0</xdr:colOff>
      <xdr:row>11</xdr:row>
      <xdr:rowOff>24093</xdr:rowOff>
    </xdr:from>
    <xdr:to>
      <xdr:col>6</xdr:col>
      <xdr:colOff>0</xdr:colOff>
      <xdr:row>11</xdr:row>
      <xdr:rowOff>163305</xdr:rowOff>
    </xdr:to>
    <xdr:pic>
      <xdr:nvPicPr>
        <xdr:cNvPr id="49" name="Picture 48">
          <a:extLst>
            <a:ext uri="{FF2B5EF4-FFF2-40B4-BE49-F238E27FC236}">
              <a16:creationId xmlns:a16="http://schemas.microsoft.com/office/drawing/2014/main" xmlns:a="http://schemas.openxmlformats.org/drawingml/2006/main" xmlns:xdr="http://schemas.openxmlformats.org/drawingml/2006/spreadsheetDrawing" xmlns="" id="{00000000-0008-0000-0000-000031000000}"/>
            </a:ext>
          </a:extLst>
        </xdr:cNvPr>
        <xdr:cNvPicPr>
          <a:picLocks noChangeAspect="1"/>
        </xdr:cNvPicPr>
      </xdr:nvPicPr>
      <xdr:blipFill>
        <a:blip xmlns:r="http://purl.oclc.org/ooxml/officeDocument/relationships" r:embed="rId3">
          <a:extLst>
            <a:ext uri="{28A0092B-C50C-407E-A947-70E740481C1C}">
              <a14:useLocalDpi xmlns:a14="http://schemas.microsoft.com/office/drawing/2010/main" val="0"/>
            </a:ext>
          </a:extLst>
        </a:blip>
        <a:stretch>
          <a:fillRect/>
        </a:stretch>
      </xdr:blipFill>
      <xdr:spPr>
        <a:xfrm>
          <a:off x="0" y="4053168"/>
          <a:ext cx="11963400" cy="139212"/>
        </a:xfrm>
        <a:prstGeom prst="rect">
          <a:avLst/>
        </a:prstGeom>
      </xdr:spPr>
    </xdr:pic>
    <xdr:clientData/>
  </xdr:twoCellAnchor>
  <xdr:twoCellAnchor editAs="oneCell">
    <xdr:from>
      <xdr:col>0</xdr:col>
      <xdr:colOff>0</xdr:colOff>
      <xdr:row>8</xdr:row>
      <xdr:rowOff>33618</xdr:rowOff>
    </xdr:from>
    <xdr:to>
      <xdr:col>5</xdr:col>
      <xdr:colOff>2849656</xdr:colOff>
      <xdr:row>8</xdr:row>
      <xdr:rowOff>182250</xdr:rowOff>
    </xdr:to>
    <xdr:pic>
      <xdr:nvPicPr>
        <xdr:cNvPr id="48" name="Picture 47">
          <a:extLst>
            <a:ext uri="{FF2B5EF4-FFF2-40B4-BE49-F238E27FC236}">
              <a16:creationId xmlns:a16="http://schemas.microsoft.com/office/drawing/2014/main" xmlns:a="http://schemas.openxmlformats.org/drawingml/2006/main" xmlns:xdr="http://schemas.openxmlformats.org/drawingml/2006/spreadsheetDrawing" xmlns="" id="{00000000-0008-0000-0000-000030000000}"/>
            </a:ext>
          </a:extLst>
        </xdr:cNvPr>
        <xdr:cNvPicPr>
          <a:picLocks noChangeAspect="1"/>
        </xdr:cNvPicPr>
      </xdr:nvPicPr>
      <xdr:blipFill>
        <a:blip xmlns:r="http://purl.oclc.org/ooxml/officeDocument/relationships" r:embed="rId4">
          <a:extLst>
            <a:ext uri="{28A0092B-C50C-407E-A947-70E740481C1C}">
              <a14:useLocalDpi xmlns:a14="http://schemas.microsoft.com/office/drawing/2010/main" val="0"/>
            </a:ext>
          </a:extLst>
        </a:blip>
        <a:stretch>
          <a:fillRect/>
        </a:stretch>
      </xdr:blipFill>
      <xdr:spPr>
        <a:xfrm>
          <a:off x="0" y="2812677"/>
          <a:ext cx="11900647" cy="148632"/>
        </a:xfrm>
        <a:prstGeom prst="rect">
          <a:avLst/>
        </a:prstGeom>
      </xdr:spPr>
    </xdr:pic>
    <xdr:clientData/>
  </xdr:twoCellAnchor>
  <xdr:twoCellAnchor editAs="oneCell">
    <xdr:from>
      <xdr:col>5</xdr:col>
      <xdr:colOff>44823</xdr:colOff>
      <xdr:row>0</xdr:row>
      <xdr:rowOff>0</xdr:rowOff>
    </xdr:from>
    <xdr:to>
      <xdr:col>16384</xdr:col>
      <xdr:colOff>11206</xdr:colOff>
      <xdr:row>20</xdr:row>
      <xdr:rowOff>0</xdr:rowOff>
    </xdr:to>
    <xdr:pic>
      <xdr:nvPicPr>
        <xdr:cNvPr id="33" name="Picture 32">
          <a:extLst>
            <a:ext uri="{FF2B5EF4-FFF2-40B4-BE49-F238E27FC236}">
              <a16:creationId xmlns:a16="http://schemas.microsoft.com/office/drawing/2014/main" xmlns:a="http://schemas.openxmlformats.org/drawingml/2006/main" xmlns:xdr="http://schemas.openxmlformats.org/drawingml/2006/spreadsheetDrawing" xmlns="" id="{00000000-0008-0000-0000-000021000000}"/>
            </a:ext>
          </a:extLst>
        </xdr:cNvPr>
        <xdr:cNvPicPr>
          <a:picLocks noChangeAspect="1"/>
        </xdr:cNvPicPr>
      </xdr:nvPicPr>
      <xdr:blipFill>
        <a:blip xmlns:r="http://purl.oclc.org/ooxml/officeDocument/relationships" r:embed="rId5">
          <a:extLst>
            <a:ext uri="{28A0092B-C50C-407E-A947-70E740481C1C}">
              <a14:useLocalDpi xmlns:a14="http://schemas.microsoft.com/office/drawing/2010/main" val="0"/>
            </a:ext>
          </a:extLst>
        </a:blip>
        <a:stretch>
          <a:fillRect/>
        </a:stretch>
      </xdr:blipFill>
      <xdr:spPr>
        <a:xfrm>
          <a:off x="9112623" y="0"/>
          <a:ext cx="2861983" cy="7200900"/>
        </a:xfrm>
        <a:prstGeom prst="rect">
          <a:avLst/>
        </a:prstGeom>
      </xdr:spPr>
    </xdr:pic>
    <xdr:clientData/>
  </xdr:twoCellAnchor>
  <xdr:twoCellAnchor editAs="oneCell">
    <xdr:from>
      <xdr:col>0</xdr:col>
      <xdr:colOff>0</xdr:colOff>
      <xdr:row>0</xdr:row>
      <xdr:rowOff>0</xdr:rowOff>
    </xdr:from>
    <xdr:to>
      <xdr:col>6</xdr:col>
      <xdr:colOff>0</xdr:colOff>
      <xdr:row>5</xdr:row>
      <xdr:rowOff>291353</xdr:rowOff>
    </xdr:to>
    <xdr:pic>
      <xdr:nvPicPr>
        <xdr:cNvPr id="45" name="Picture 44">
          <a:extLst>
            <a:ext uri="{FF2B5EF4-FFF2-40B4-BE49-F238E27FC236}">
              <a16:creationId xmlns:a16="http://schemas.microsoft.com/office/drawing/2014/main" xmlns:a="http://schemas.openxmlformats.org/drawingml/2006/main" xmlns:xdr="http://schemas.openxmlformats.org/drawingml/2006/spreadsheetDrawing" xmlns="" id="{00000000-0008-0000-0000-00002D000000}"/>
            </a:ext>
          </a:extLst>
        </xdr:cNvPr>
        <xdr:cNvPicPr>
          <a:picLocks noChangeAspect="1"/>
        </xdr:cNvPicPr>
      </xdr:nvPicPr>
      <xdr:blipFill>
        <a:blip xmlns:r="http://purl.oclc.org/ooxml/officeDocument/relationships" r:embed="rId6">
          <a:extLst>
            <a:ext uri="{28A0092B-C50C-407E-A947-70E740481C1C}">
              <a14:useLocalDpi xmlns:a14="http://schemas.microsoft.com/office/drawing/2010/main" val="0"/>
            </a:ext>
          </a:extLst>
        </a:blip>
        <a:stretch>
          <a:fillRect/>
        </a:stretch>
      </xdr:blipFill>
      <xdr:spPr>
        <a:xfrm>
          <a:off x="0" y="0"/>
          <a:ext cx="11963400" cy="1567703"/>
        </a:xfrm>
        <a:prstGeom prst="rect">
          <a:avLst/>
        </a:prstGeom>
      </xdr:spPr>
    </xdr:pic>
    <xdr:clientData/>
  </xdr:twoCellAnchor>
  <xdr:twoCellAnchor>
    <xdr:from>
      <xdr:col>0</xdr:col>
      <xdr:colOff>0</xdr:colOff>
      <xdr:row>14</xdr:row>
      <xdr:rowOff>35090</xdr:rowOff>
    </xdr:from>
    <xdr:to>
      <xdr:col>6</xdr:col>
      <xdr:colOff>0</xdr:colOff>
      <xdr:row>20</xdr:row>
      <xdr:rowOff>0</xdr:rowOff>
    </xdr:to>
    <xdr:pic>
      <xdr:nvPicPr>
        <xdr:cNvPr id="41" name="Picture 40">
          <a:extLst>
            <a:ext uri="{FF2B5EF4-FFF2-40B4-BE49-F238E27FC236}">
              <a16:creationId xmlns:a16="http://schemas.microsoft.com/office/drawing/2014/main" xmlns:a="http://schemas.openxmlformats.org/drawingml/2006/main" xmlns:xdr="http://schemas.openxmlformats.org/drawingml/2006/spreadsheetDrawing" xmlns="" id="{00000000-0008-0000-0000-000029000000}"/>
            </a:ext>
          </a:extLst>
        </xdr:cNvPr>
        <xdr:cNvPicPr>
          <a:picLocks noChangeAspect="1"/>
        </xdr:cNvPicPr>
      </xdr:nvPicPr>
      <xdr:blipFill>
        <a:blip xmlns:r="http://purl.oclc.org/ooxml/officeDocument/relationships" r:embed="rId7">
          <a:extLst>
            <a:ext uri="{28A0092B-C50C-407E-A947-70E740481C1C}">
              <a14:useLocalDpi xmlns:a14="http://schemas.microsoft.com/office/drawing/2010/main" val="0"/>
            </a:ext>
          </a:extLst>
        </a:blip>
        <a:stretch>
          <a:fillRect/>
        </a:stretch>
      </xdr:blipFill>
      <xdr:spPr>
        <a:xfrm>
          <a:off x="0" y="5413914"/>
          <a:ext cx="12012706" cy="1836292"/>
        </a:xfrm>
        <a:prstGeom prst="rect">
          <a:avLst/>
        </a:prstGeom>
      </xdr:spPr>
    </xdr:pic>
    <xdr:clientData/>
  </xdr:twoCellAnchor>
</xdr:wsDr>
</file>

<file path=xl/drawings/drawing2.xml><?xml version="1.0" encoding="utf-8"?>
<xdr:wsDr xmlns:xdr="http://purl.oclc.org/ooxml/drawingml/spreadsheetDrawing" xmlns:a="http://purl.oclc.org/ooxml/drawingml/main">
  <xdr:oneCellAnchor>
    <xdr:from>
      <xdr:col>0</xdr:col>
      <xdr:colOff>2752165</xdr:colOff>
      <xdr:row>11</xdr:row>
      <xdr:rowOff>1</xdr:rowOff>
    </xdr:from>
    <xdr:ext cx="6386232" cy="211230"/>
    <xdr:pic>
      <xdr:nvPicPr>
        <xdr:cNvPr id="18" name="Picture 17">
          <a:extLst>
            <a:ext uri="{FF2B5EF4-FFF2-40B4-BE49-F238E27FC236}">
              <a16:creationId xmlns:a16="http://schemas.microsoft.com/office/drawing/2014/main" xmlns:a="http://schemas.openxmlformats.org/drawingml/2006/main" xmlns:xdr="http://schemas.openxmlformats.org/drawingml/2006/spreadsheetDrawing" xmlns="" id="{00000000-0008-0000-0100-000012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a:off x="2752165" y="2762251"/>
          <a:ext cx="6386232" cy="211230"/>
        </a:xfrm>
        <a:prstGeom prst="rect">
          <a:avLst/>
        </a:prstGeom>
      </xdr:spPr>
    </xdr:pic>
    <xdr:clientData/>
  </xdr:oneCellAnchor>
  <xdr:oneCellAnchor>
    <xdr:from>
      <xdr:col>0</xdr:col>
      <xdr:colOff>2752165</xdr:colOff>
      <xdr:row>5</xdr:row>
      <xdr:rowOff>1</xdr:rowOff>
    </xdr:from>
    <xdr:ext cx="6386232" cy="211230"/>
    <xdr:pic>
      <xdr:nvPicPr>
        <xdr:cNvPr id="16" name="Picture 15">
          <a:extLst>
            <a:ext uri="{FF2B5EF4-FFF2-40B4-BE49-F238E27FC236}">
              <a16:creationId xmlns:a16="http://schemas.microsoft.com/office/drawing/2014/main" xmlns:a="http://schemas.openxmlformats.org/drawingml/2006/main" xmlns:xdr="http://schemas.openxmlformats.org/drawingml/2006/spreadsheetDrawing" xmlns="" id="{00000000-0008-0000-0100-000010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a:off x="2752165" y="2762251"/>
          <a:ext cx="6386232" cy="211230"/>
        </a:xfrm>
        <a:prstGeom prst="rect">
          <a:avLst/>
        </a:prstGeom>
      </xdr:spPr>
    </xdr:pic>
    <xdr:clientData/>
  </xdr:oneCellAnchor>
  <xdr:twoCellAnchor editAs="oneCell">
    <xdr:from>
      <xdr:col>0</xdr:col>
      <xdr:colOff>2774609</xdr:colOff>
      <xdr:row>14</xdr:row>
      <xdr:rowOff>69</xdr:rowOff>
    </xdr:from>
    <xdr:to>
      <xdr:col>6</xdr:col>
      <xdr:colOff>93041</xdr:colOff>
      <xdr:row>15</xdr:row>
      <xdr:rowOff>14720</xdr:rowOff>
    </xdr:to>
    <xdr:pic>
      <xdr:nvPicPr>
        <xdr:cNvPr id="2" name="Picture 1">
          <a:extLst>
            <a:ext uri="{FF2B5EF4-FFF2-40B4-BE49-F238E27FC236}">
              <a16:creationId xmlns:a16="http://schemas.microsoft.com/office/drawing/2014/main" xmlns:a="http://schemas.openxmlformats.org/drawingml/2006/main" xmlns:xdr="http://schemas.openxmlformats.org/drawingml/2006/spreadsheetDrawing" xmlns="" id="{00000000-0008-0000-0100-000002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a:off x="2774609" y="5343594"/>
          <a:ext cx="6386232" cy="214676"/>
        </a:xfrm>
        <a:prstGeom prst="rect">
          <a:avLst/>
        </a:prstGeom>
      </xdr:spPr>
    </xdr:pic>
    <xdr:clientData/>
  </xdr:twoCellAnchor>
  <xdr:twoCellAnchor editAs="oneCell">
    <xdr:from>
      <xdr:col>0</xdr:col>
      <xdr:colOff>2789263</xdr:colOff>
      <xdr:row>10</xdr:row>
      <xdr:rowOff>522234</xdr:rowOff>
    </xdr:from>
    <xdr:to>
      <xdr:col>6</xdr:col>
      <xdr:colOff>107695</xdr:colOff>
      <xdr:row>12</xdr:row>
      <xdr:rowOff>9565</xdr:rowOff>
    </xdr:to>
    <xdr:pic>
      <xdr:nvPicPr>
        <xdr:cNvPr id="3" name="Picture 2">
          <a:extLst>
            <a:ext uri="{FF2B5EF4-FFF2-40B4-BE49-F238E27FC236}">
              <a16:creationId xmlns:a16="http://schemas.microsoft.com/office/drawing/2014/main" xmlns:a="http://schemas.openxmlformats.org/drawingml/2006/main" xmlns:xdr="http://schemas.openxmlformats.org/drawingml/2006/spreadsheetDrawing" xmlns="" id="{00000000-0008-0000-0100-000003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a:off x="2789263" y="4027434"/>
          <a:ext cx="6386232" cy="211231"/>
        </a:xfrm>
        <a:prstGeom prst="rect">
          <a:avLst/>
        </a:prstGeom>
      </xdr:spPr>
    </xdr:pic>
    <xdr:clientData/>
  </xdr:twoCellAnchor>
  <xdr:twoCellAnchor editAs="oneCell">
    <xdr:from>
      <xdr:col>0</xdr:col>
      <xdr:colOff>2752165</xdr:colOff>
      <xdr:row>8</xdr:row>
      <xdr:rowOff>1</xdr:rowOff>
    </xdr:from>
    <xdr:to>
      <xdr:col>6</xdr:col>
      <xdr:colOff>70597</xdr:colOff>
      <xdr:row>9</xdr:row>
      <xdr:rowOff>11206</xdr:rowOff>
    </xdr:to>
    <xdr:pic>
      <xdr:nvPicPr>
        <xdr:cNvPr id="4" name="Picture 3">
          <a:extLst>
            <a:ext uri="{FF2B5EF4-FFF2-40B4-BE49-F238E27FC236}">
              <a16:creationId xmlns:a16="http://schemas.microsoft.com/office/drawing/2014/main" xmlns:a="http://schemas.openxmlformats.org/drawingml/2006/main" xmlns:xdr="http://schemas.openxmlformats.org/drawingml/2006/spreadsheetDrawing" xmlns="" id="{00000000-0008-0000-0100-000004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a:off x="2752165" y="2762251"/>
          <a:ext cx="6386232" cy="211230"/>
        </a:xfrm>
        <a:prstGeom prst="rect">
          <a:avLst/>
        </a:prstGeom>
      </xdr:spPr>
    </xdr:pic>
    <xdr:clientData/>
  </xdr:twoCellAnchor>
  <xdr:twoCellAnchor editAs="oneCell">
    <xdr:from>
      <xdr:col>0</xdr:col>
      <xdr:colOff>2629419</xdr:colOff>
      <xdr:row>1</xdr:row>
      <xdr:rowOff>53073</xdr:rowOff>
    </xdr:from>
    <xdr:to>
      <xdr:col>1</xdr:col>
      <xdr:colOff>35012</xdr:colOff>
      <xdr:row>18</xdr:row>
      <xdr:rowOff>453107</xdr:rowOff>
    </xdr:to>
    <xdr:pic>
      <xdr:nvPicPr>
        <xdr:cNvPr id="5" name="Picture 4">
          <a:extLst>
            <a:ext uri="{FF2B5EF4-FFF2-40B4-BE49-F238E27FC236}">
              <a16:creationId xmlns:a16="http://schemas.microsoft.com/office/drawing/2014/main" xmlns:a="http://schemas.openxmlformats.org/drawingml/2006/main" xmlns:xdr="http://schemas.openxmlformats.org/drawingml/2006/spreadsheetDrawing" xmlns="" id="{00000000-0008-0000-0100-000005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rot="16200000">
          <a:off x="-244164" y="3517206"/>
          <a:ext cx="5953109" cy="205943"/>
        </a:xfrm>
        <a:prstGeom prst="rect">
          <a:avLst/>
        </a:prstGeom>
      </xdr:spPr>
    </xdr:pic>
    <xdr:clientData/>
  </xdr:twoCellAnchor>
  <xdr:twoCellAnchor editAs="oneCell">
    <xdr:from>
      <xdr:col>0</xdr:col>
      <xdr:colOff>2762084</xdr:colOff>
      <xdr:row>5</xdr:row>
      <xdr:rowOff>2312</xdr:rowOff>
    </xdr:from>
    <xdr:to>
      <xdr:col>6</xdr:col>
      <xdr:colOff>80516</xdr:colOff>
      <xdr:row>6</xdr:row>
      <xdr:rowOff>5783</xdr:rowOff>
    </xdr:to>
    <xdr:pic>
      <xdr:nvPicPr>
        <xdr:cNvPr id="6" name="Picture 5">
          <a:extLst>
            <a:ext uri="{FF2B5EF4-FFF2-40B4-BE49-F238E27FC236}">
              <a16:creationId xmlns:a16="http://schemas.microsoft.com/office/drawing/2014/main" xmlns:a="http://schemas.openxmlformats.org/drawingml/2006/main" xmlns:xdr="http://schemas.openxmlformats.org/drawingml/2006/spreadsheetDrawing" xmlns="" id="{00000000-0008-0000-0100-000006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a:off x="2762084" y="1392962"/>
          <a:ext cx="6386232" cy="213021"/>
        </a:xfrm>
        <a:prstGeom prst="rect">
          <a:avLst/>
        </a:prstGeom>
      </xdr:spPr>
    </xdr:pic>
    <xdr:clientData/>
  </xdr:twoCellAnchor>
  <xdr:twoCellAnchor editAs="oneCell">
    <xdr:from>
      <xdr:col>6</xdr:col>
      <xdr:colOff>169</xdr:colOff>
      <xdr:row>0</xdr:row>
      <xdr:rowOff>503648</xdr:rowOff>
    </xdr:from>
    <xdr:to>
      <xdr:col>6</xdr:col>
      <xdr:colOff>207233</xdr:colOff>
      <xdr:row>18</xdr:row>
      <xdr:rowOff>315617</xdr:rowOff>
    </xdr:to>
    <xdr:pic>
      <xdr:nvPicPr>
        <xdr:cNvPr id="7" name="Picture 6">
          <a:extLst>
            <a:ext uri="{FF2B5EF4-FFF2-40B4-BE49-F238E27FC236}">
              <a16:creationId xmlns:a16="http://schemas.microsoft.com/office/drawing/2014/main" xmlns:a="http://schemas.openxmlformats.org/drawingml/2006/main" xmlns:xdr="http://schemas.openxmlformats.org/drawingml/2006/spreadsheetDrawing" xmlns="" id="{00000000-0008-0000-0100-000007000000}"/>
            </a:ext>
          </a:extLst>
        </xdr:cNvPr>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rot="16200000">
          <a:off x="6193704" y="3377913"/>
          <a:ext cx="5955594" cy="207064"/>
        </a:xfrm>
        <a:prstGeom prst="rect">
          <a:avLst/>
        </a:prstGeom>
      </xdr:spPr>
    </xdr:pic>
    <xdr:clientData/>
  </xdr:twoCellAnchor>
  <xdr:twoCellAnchor editAs="oneCell">
    <xdr:from>
      <xdr:col>0</xdr:col>
      <xdr:colOff>4052</xdr:colOff>
      <xdr:row>0</xdr:row>
      <xdr:rowOff>0</xdr:rowOff>
    </xdr:from>
    <xdr:to>
      <xdr:col>0</xdr:col>
      <xdr:colOff>2792185</xdr:colOff>
      <xdr:row>20</xdr:row>
      <xdr:rowOff>0</xdr:rowOff>
    </xdr:to>
    <xdr:pic>
      <xdr:nvPicPr>
        <xdr:cNvPr id="8" name="Picture 7">
          <a:extLst>
            <a:ext uri="{FF2B5EF4-FFF2-40B4-BE49-F238E27FC236}">
              <a16:creationId xmlns:a16="http://schemas.microsoft.com/office/drawing/2014/main" xmlns:a="http://schemas.openxmlformats.org/drawingml/2006/main" xmlns:xdr="http://schemas.openxmlformats.org/drawingml/2006/spreadsheetDrawing" xmlns="" id="{00000000-0008-0000-0100-000008000000}"/>
            </a:ext>
          </a:extLst>
        </xdr:cNvPr>
        <xdr:cNvPicPr>
          <a:picLocks noChangeAspect="1"/>
        </xdr:cNvPicPr>
      </xdr:nvPicPr>
      <xdr:blipFill>
        <a:blip xmlns:r="http://purl.oclc.org/ooxml/officeDocument/relationships" r:embed="rId2">
          <a:extLst>
            <a:ext uri="{28A0092B-C50C-407E-A947-70E740481C1C}">
              <a14:useLocalDpi xmlns:a14="http://schemas.microsoft.com/office/drawing/2010/main" val="0"/>
            </a:ext>
          </a:extLst>
        </a:blip>
        <a:stretch>
          <a:fillRect/>
        </a:stretch>
      </xdr:blipFill>
      <xdr:spPr>
        <a:xfrm>
          <a:off x="4052" y="0"/>
          <a:ext cx="2788133" cy="7200900"/>
        </a:xfrm>
        <a:prstGeom prst="rect">
          <a:avLst/>
        </a:prstGeom>
      </xdr:spPr>
    </xdr:pic>
    <xdr:clientData/>
  </xdr:twoCellAnchor>
  <xdr:twoCellAnchor editAs="oneCell">
    <xdr:from>
      <xdr:col>6</xdr:col>
      <xdr:colOff>44824</xdr:colOff>
      <xdr:row>0</xdr:row>
      <xdr:rowOff>4330</xdr:rowOff>
    </xdr:from>
    <xdr:to>
      <xdr:col>7</xdr:col>
      <xdr:colOff>0</xdr:colOff>
      <xdr:row>20</xdr:row>
      <xdr:rowOff>0</xdr:rowOff>
    </xdr:to>
    <xdr:pic>
      <xdr:nvPicPr>
        <xdr:cNvPr id="9" name="Picture 8">
          <a:extLst>
            <a:ext uri="{FF2B5EF4-FFF2-40B4-BE49-F238E27FC236}">
              <a16:creationId xmlns:a16="http://schemas.microsoft.com/office/drawing/2014/main" xmlns:a="http://schemas.openxmlformats.org/drawingml/2006/main" xmlns:xdr="http://schemas.openxmlformats.org/drawingml/2006/spreadsheetDrawing" xmlns="" id="{00000000-0008-0000-0100-000009000000}"/>
            </a:ext>
          </a:extLst>
        </xdr:cNvPr>
        <xdr:cNvPicPr>
          <a:picLocks noChangeAspect="1"/>
        </xdr:cNvPicPr>
      </xdr:nvPicPr>
      <xdr:blipFill>
        <a:blip xmlns:r="http://purl.oclc.org/ooxml/officeDocument/relationships" r:embed="rId3">
          <a:extLst>
            <a:ext uri="{28A0092B-C50C-407E-A947-70E740481C1C}">
              <a14:useLocalDpi xmlns:a14="http://schemas.microsoft.com/office/drawing/2010/main" val="0"/>
            </a:ext>
          </a:extLst>
        </a:blip>
        <a:stretch>
          <a:fillRect/>
        </a:stretch>
      </xdr:blipFill>
      <xdr:spPr>
        <a:xfrm>
          <a:off x="9112624" y="4330"/>
          <a:ext cx="2850776" cy="7196570"/>
        </a:xfrm>
        <a:prstGeom prst="rect">
          <a:avLst/>
        </a:prstGeom>
      </xdr:spPr>
    </xdr:pic>
    <xdr:clientData/>
  </xdr:twoCellAnchor>
  <xdr:twoCellAnchor>
    <xdr:from>
      <xdr:col>0</xdr:col>
      <xdr:colOff>0</xdr:colOff>
      <xdr:row>14</xdr:row>
      <xdr:rowOff>35090</xdr:rowOff>
    </xdr:from>
    <xdr:to>
      <xdr:col>7</xdr:col>
      <xdr:colOff>0</xdr:colOff>
      <xdr:row>20</xdr:row>
      <xdr:rowOff>0</xdr:rowOff>
    </xdr:to>
    <xdr:pic>
      <xdr:nvPicPr>
        <xdr:cNvPr id="10" name="Picture 9">
          <a:extLst>
            <a:ext uri="{FF2B5EF4-FFF2-40B4-BE49-F238E27FC236}">
              <a16:creationId xmlns:a16="http://schemas.microsoft.com/office/drawing/2014/main" xmlns:a="http://schemas.openxmlformats.org/drawingml/2006/main" xmlns:xdr="http://schemas.openxmlformats.org/drawingml/2006/spreadsheetDrawing" xmlns="" id="{00000000-0008-0000-0100-00000A000000}"/>
            </a:ext>
          </a:extLst>
        </xdr:cNvPr>
        <xdr:cNvPicPr>
          <a:picLocks noChangeAspect="1"/>
        </xdr:cNvPicPr>
      </xdr:nvPicPr>
      <xdr:blipFill>
        <a:blip xmlns:r="http://purl.oclc.org/ooxml/officeDocument/relationships" r:embed="rId4">
          <a:extLst>
            <a:ext uri="{28A0092B-C50C-407E-A947-70E740481C1C}">
              <a14:useLocalDpi xmlns:a14="http://schemas.microsoft.com/office/drawing/2010/main" val="0"/>
            </a:ext>
          </a:extLst>
        </a:blip>
        <a:stretch>
          <a:fillRect/>
        </a:stretch>
      </xdr:blipFill>
      <xdr:spPr>
        <a:xfrm>
          <a:off x="0" y="5378615"/>
          <a:ext cx="11963400" cy="1822285"/>
        </a:xfrm>
        <a:prstGeom prst="rect">
          <a:avLst/>
        </a:prstGeom>
      </xdr:spPr>
    </xdr:pic>
    <xdr:clientData/>
  </xdr:twoCellAnchor>
  <xdr:twoCellAnchor editAs="oneCell">
    <xdr:from>
      <xdr:col>0</xdr:col>
      <xdr:colOff>0</xdr:colOff>
      <xdr:row>8</xdr:row>
      <xdr:rowOff>27214</xdr:rowOff>
    </xdr:from>
    <xdr:to>
      <xdr:col>7</xdr:col>
      <xdr:colOff>0</xdr:colOff>
      <xdr:row>8</xdr:row>
      <xdr:rowOff>175846</xdr:rowOff>
    </xdr:to>
    <xdr:pic>
      <xdr:nvPicPr>
        <xdr:cNvPr id="11" name="Picture 10">
          <a:extLst>
            <a:ext uri="{FF2B5EF4-FFF2-40B4-BE49-F238E27FC236}">
              <a16:creationId xmlns:a16="http://schemas.microsoft.com/office/drawing/2014/main" xmlns:a="http://schemas.openxmlformats.org/drawingml/2006/main" xmlns:xdr="http://schemas.openxmlformats.org/drawingml/2006/spreadsheetDrawing" xmlns="" id="{00000000-0008-0000-0100-00000B000000}"/>
            </a:ext>
          </a:extLst>
        </xdr:cNvPr>
        <xdr:cNvPicPr>
          <a:picLocks noChangeAspect="1"/>
        </xdr:cNvPicPr>
      </xdr:nvPicPr>
      <xdr:blipFill>
        <a:blip xmlns:r="http://purl.oclc.org/ooxml/officeDocument/relationships" r:embed="rId5">
          <a:extLst>
            <a:ext uri="{28A0092B-C50C-407E-A947-70E740481C1C}">
              <a14:useLocalDpi xmlns:a14="http://schemas.microsoft.com/office/drawing/2010/main" val="0"/>
            </a:ext>
          </a:extLst>
        </a:blip>
        <a:stretch>
          <a:fillRect/>
        </a:stretch>
      </xdr:blipFill>
      <xdr:spPr>
        <a:xfrm>
          <a:off x="0" y="2789464"/>
          <a:ext cx="11963400" cy="148632"/>
        </a:xfrm>
        <a:prstGeom prst="rect">
          <a:avLst/>
        </a:prstGeom>
      </xdr:spPr>
    </xdr:pic>
    <xdr:clientData/>
  </xdr:twoCellAnchor>
  <xdr:twoCellAnchor editAs="oneCell">
    <xdr:from>
      <xdr:col>0</xdr:col>
      <xdr:colOff>0</xdr:colOff>
      <xdr:row>11</xdr:row>
      <xdr:rowOff>36634</xdr:rowOff>
    </xdr:from>
    <xdr:to>
      <xdr:col>7</xdr:col>
      <xdr:colOff>0</xdr:colOff>
      <xdr:row>11</xdr:row>
      <xdr:rowOff>175846</xdr:rowOff>
    </xdr:to>
    <xdr:pic>
      <xdr:nvPicPr>
        <xdr:cNvPr id="12" name="Picture 11">
          <a:extLst>
            <a:ext uri="{FF2B5EF4-FFF2-40B4-BE49-F238E27FC236}">
              <a16:creationId xmlns:a16="http://schemas.microsoft.com/office/drawing/2014/main" xmlns:a="http://schemas.openxmlformats.org/drawingml/2006/main" xmlns:xdr="http://schemas.openxmlformats.org/drawingml/2006/spreadsheetDrawing" xmlns="" id="{00000000-0008-0000-0100-00000C000000}"/>
            </a:ext>
          </a:extLst>
        </xdr:cNvPr>
        <xdr:cNvPicPr>
          <a:picLocks noChangeAspect="1"/>
        </xdr:cNvPicPr>
      </xdr:nvPicPr>
      <xdr:blipFill>
        <a:blip xmlns:r="http://purl.oclc.org/ooxml/officeDocument/relationships" r:embed="rId6">
          <a:extLst>
            <a:ext uri="{28A0092B-C50C-407E-A947-70E740481C1C}">
              <a14:useLocalDpi xmlns:a14="http://schemas.microsoft.com/office/drawing/2010/main" val="0"/>
            </a:ext>
          </a:extLst>
        </a:blip>
        <a:stretch>
          <a:fillRect/>
        </a:stretch>
      </xdr:blipFill>
      <xdr:spPr>
        <a:xfrm>
          <a:off x="0" y="4065709"/>
          <a:ext cx="11963400" cy="139212"/>
        </a:xfrm>
        <a:prstGeom prst="rect">
          <a:avLst/>
        </a:prstGeom>
      </xdr:spPr>
    </xdr:pic>
    <xdr:clientData/>
  </xdr:twoCellAnchor>
  <xdr:twoCellAnchor editAs="oneCell">
    <xdr:from>
      <xdr:col>0</xdr:col>
      <xdr:colOff>0</xdr:colOff>
      <xdr:row>0</xdr:row>
      <xdr:rowOff>0</xdr:rowOff>
    </xdr:from>
    <xdr:to>
      <xdr:col>7</xdr:col>
      <xdr:colOff>0</xdr:colOff>
      <xdr:row>5</xdr:row>
      <xdr:rowOff>185057</xdr:rowOff>
    </xdr:to>
    <xdr:pic>
      <xdr:nvPicPr>
        <xdr:cNvPr id="13" name="Picture 12">
          <a:extLst>
            <a:ext uri="{FF2B5EF4-FFF2-40B4-BE49-F238E27FC236}">
              <a16:creationId xmlns:a16="http://schemas.microsoft.com/office/drawing/2014/main" xmlns:a="http://schemas.openxmlformats.org/drawingml/2006/main" xmlns:xdr="http://schemas.openxmlformats.org/drawingml/2006/spreadsheetDrawing" xmlns="" id="{00000000-0008-0000-0100-00000D000000}"/>
            </a:ext>
          </a:extLst>
        </xdr:cNvPr>
        <xdr:cNvPicPr>
          <a:picLocks noChangeAspect="1"/>
        </xdr:cNvPicPr>
      </xdr:nvPicPr>
      <xdr:blipFill>
        <a:blip xmlns:r="http://purl.oclc.org/ooxml/officeDocument/relationships" r:embed="rId7">
          <a:extLst>
            <a:ext uri="{28A0092B-C50C-407E-A947-70E740481C1C}">
              <a14:useLocalDpi xmlns:a14="http://schemas.microsoft.com/office/drawing/2010/main" val="0"/>
            </a:ext>
          </a:extLst>
        </a:blip>
        <a:stretch>
          <a:fillRect/>
        </a:stretch>
      </xdr:blipFill>
      <xdr:spPr>
        <a:xfrm>
          <a:off x="0" y="0"/>
          <a:ext cx="11968843" cy="1583871"/>
        </a:xfrm>
        <a:prstGeom prst="rect">
          <a:avLst/>
        </a:prstGeom>
      </xdr:spPr>
    </xdr:pic>
    <xdr:clientData/>
  </xdr:twoCellAnchor>
</xdr:wsDr>
</file>

<file path=xl/drawings/drawing3.xml><?xml version="1.0" encoding="utf-8"?>
<xdr:wsDr xmlns:xdr="http://purl.oclc.org/ooxml/drawingml/spreadsheetDrawing" xmlns:a="http://purl.oclc.org/ooxml/drawingml/main">
  <xdr:twoCellAnchor editAs="oneCell">
    <xdr:from>
      <xdr:col>0</xdr:col>
      <xdr:colOff>223630</xdr:colOff>
      <xdr:row>1</xdr:row>
      <xdr:rowOff>17972</xdr:rowOff>
    </xdr:from>
    <xdr:to>
      <xdr:col>0</xdr:col>
      <xdr:colOff>1615107</xdr:colOff>
      <xdr:row>3</xdr:row>
      <xdr:rowOff>102500</xdr:rowOff>
    </xdr:to>
    <xdr:pic>
      <xdr:nvPicPr>
        <xdr:cNvPr id="2" name="Picture 1"/>
        <xdr:cNvPicPr>
          <a:picLocks noChangeAspect="1"/>
        </xdr:cNvPicPr>
      </xdr:nvPicPr>
      <xdr:blipFill>
        <a:blip xmlns:r="http://purl.oclc.org/ooxml/officeDocument/relationships" r:embed="rId1">
          <a:extLst>
            <a:ext uri="{28A0092B-C50C-407E-A947-70E740481C1C}">
              <a14:useLocalDpi xmlns:a14="http://schemas.microsoft.com/office/drawing/2010/main" val="0"/>
            </a:ext>
          </a:extLst>
        </a:blip>
        <a:stretch>
          <a:fillRect/>
        </a:stretch>
      </xdr:blipFill>
      <xdr:spPr>
        <a:xfrm>
          <a:off x="223630" y="269576"/>
          <a:ext cx="1391477" cy="704551"/>
        </a:xfrm>
        <a:prstGeom prst="rect">
          <a:avLst/>
        </a:prstGeom>
      </xdr:spPr>
    </xdr:pic>
    <xdr:clientData/>
  </xdr:twoCellAnchor>
  <xdr:twoCellAnchor editAs="oneCell">
    <xdr:from>
      <xdr:col>4</xdr:col>
      <xdr:colOff>209550</xdr:colOff>
      <xdr:row>6</xdr:row>
      <xdr:rowOff>114300</xdr:rowOff>
    </xdr:from>
    <xdr:to>
      <xdr:col>4</xdr:col>
      <xdr:colOff>1312719</xdr:colOff>
      <xdr:row>6</xdr:row>
      <xdr:rowOff>609600</xdr:rowOff>
    </xdr:to>
    <xdr:pic>
      <xdr:nvPicPr>
        <xdr:cNvPr id="10" name="Picture 9"/>
        <xdr:cNvPicPr>
          <a:picLocks noChangeAspect="1"/>
        </xdr:cNvPicPr>
      </xdr:nvPicPr>
      <xdr:blipFill>
        <a:blip xmlns:r="http://purl.oclc.org/ooxml/officeDocument/relationships" r:embed="rId2">
          <a:extLst>
            <a:ext uri="{28A0092B-C50C-407E-A947-70E740481C1C}">
              <a14:useLocalDpi xmlns:a14="http://schemas.microsoft.com/office/drawing/2010/main" val="0"/>
            </a:ext>
          </a:extLst>
        </a:blip>
        <a:stretch>
          <a:fillRect/>
        </a:stretch>
      </xdr:blipFill>
      <xdr:spPr>
        <a:xfrm>
          <a:off x="6191250" y="1524000"/>
          <a:ext cx="1103169" cy="495300"/>
        </a:xfrm>
        <a:prstGeom prst="rect">
          <a:avLst/>
        </a:prstGeom>
      </xdr:spPr>
    </xdr:pic>
    <xdr:clientData/>
  </xdr:twoCellAnchor>
  <xdr:twoCellAnchor editAs="oneCell">
    <xdr:from>
      <xdr:col>5</xdr:col>
      <xdr:colOff>299578</xdr:colOff>
      <xdr:row>6</xdr:row>
      <xdr:rowOff>147065</xdr:rowOff>
    </xdr:from>
    <xdr:to>
      <xdr:col>5</xdr:col>
      <xdr:colOff>1390343</xdr:colOff>
      <xdr:row>6</xdr:row>
      <xdr:rowOff>600507</xdr:rowOff>
    </xdr:to>
    <xdr:pic>
      <xdr:nvPicPr>
        <xdr:cNvPr id="11" name="Picture 10"/>
        <xdr:cNvPicPr>
          <a:picLocks noChangeAspect="1"/>
        </xdr:cNvPicPr>
      </xdr:nvPicPr>
      <xdr:blipFill>
        <a:blip xmlns:r="http://purl.oclc.org/ooxml/officeDocument/relationships" r:embed="rId3">
          <a:extLst>
            <a:ext uri="{28A0092B-C50C-407E-A947-70E740481C1C}">
              <a14:useLocalDpi xmlns:a14="http://schemas.microsoft.com/office/drawing/2010/main" val="0"/>
            </a:ext>
          </a:extLst>
        </a:blip>
        <a:stretch>
          <a:fillRect/>
        </a:stretch>
      </xdr:blipFill>
      <xdr:spPr>
        <a:xfrm>
          <a:off x="7835082" y="1552771"/>
          <a:ext cx="1090765" cy="453442"/>
        </a:xfrm>
        <a:prstGeom prst="rect">
          <a:avLst/>
        </a:prstGeom>
      </xdr:spPr>
    </xdr:pic>
    <xdr:clientData/>
  </xdr:twoCellAnchor>
  <xdr:twoCellAnchor editAs="oneCell">
    <xdr:from>
      <xdr:col>3</xdr:col>
      <xdr:colOff>545386</xdr:colOff>
      <xdr:row>6</xdr:row>
      <xdr:rowOff>99859</xdr:rowOff>
    </xdr:from>
    <xdr:to>
      <xdr:col>3</xdr:col>
      <xdr:colOff>907511</xdr:colOff>
      <xdr:row>6</xdr:row>
      <xdr:rowOff>606835</xdr:rowOff>
    </xdr:to>
    <xdr:pic>
      <xdr:nvPicPr>
        <xdr:cNvPr id="24" name="Picture 23"/>
        <xdr:cNvPicPr>
          <a:picLocks noChangeAspect="1"/>
        </xdr:cNvPicPr>
      </xdr:nvPicPr>
      <xdr:blipFill>
        <a:blip xmlns:r="http://purl.oclc.org/ooxml/officeDocument/relationships" r:embed="rId4">
          <a:extLst>
            <a:ext uri="{28A0092B-C50C-407E-A947-70E740481C1C}">
              <a14:useLocalDpi xmlns:a14="http://schemas.microsoft.com/office/drawing/2010/main" val="0"/>
            </a:ext>
          </a:extLst>
        </a:blip>
        <a:stretch>
          <a:fillRect/>
        </a:stretch>
      </xdr:blipFill>
      <xdr:spPr>
        <a:xfrm>
          <a:off x="5108168" y="1505565"/>
          <a:ext cx="362125" cy="506976"/>
        </a:xfrm>
        <a:prstGeom prst="rect">
          <a:avLst/>
        </a:prstGeom>
      </xdr:spPr>
    </xdr:pic>
    <xdr:clientData/>
  </xdr:twoCellAnchor>
  <xdr:twoCellAnchor editAs="oneCell">
    <xdr:from>
      <xdr:col>2</xdr:col>
      <xdr:colOff>419101</xdr:colOff>
      <xdr:row>6</xdr:row>
      <xdr:rowOff>142240</xdr:rowOff>
    </xdr:from>
    <xdr:to>
      <xdr:col>2</xdr:col>
      <xdr:colOff>1019175</xdr:colOff>
      <xdr:row>6</xdr:row>
      <xdr:rowOff>582294</xdr:rowOff>
    </xdr:to>
    <xdr:pic>
      <xdr:nvPicPr>
        <xdr:cNvPr id="26" name="Picture 25"/>
        <xdr:cNvPicPr>
          <a:picLocks noChangeAspect="1"/>
        </xdr:cNvPicPr>
      </xdr:nvPicPr>
      <xdr:blipFill>
        <a:blip xmlns:r="http://purl.oclc.org/ooxml/officeDocument/relationships" r:embed="rId5">
          <a:extLst>
            <a:ext uri="{28A0092B-C50C-407E-A947-70E740481C1C}">
              <a14:useLocalDpi xmlns:a14="http://schemas.microsoft.com/office/drawing/2010/main" val="0"/>
            </a:ext>
          </a:extLst>
        </a:blip>
        <a:stretch>
          <a:fillRect/>
        </a:stretch>
      </xdr:blipFill>
      <xdr:spPr>
        <a:xfrm>
          <a:off x="3581401" y="1551940"/>
          <a:ext cx="600074" cy="440054"/>
        </a:xfrm>
        <a:prstGeom prst="rect">
          <a:avLst/>
        </a:prstGeom>
      </xdr:spPr>
    </xdr:pic>
    <xdr:clientData/>
  </xdr:twoCellAnchor>
  <xdr:twoCellAnchor editAs="oneCell">
    <xdr:from>
      <xdr:col>1</xdr:col>
      <xdr:colOff>294312</xdr:colOff>
      <xdr:row>13</xdr:row>
      <xdr:rowOff>144481</xdr:rowOff>
    </xdr:from>
    <xdr:to>
      <xdr:col>1</xdr:col>
      <xdr:colOff>966460</xdr:colOff>
      <xdr:row>13</xdr:row>
      <xdr:rowOff>577922</xdr:rowOff>
    </xdr:to>
    <xdr:pic>
      <xdr:nvPicPr>
        <xdr:cNvPr id="29" name="Picture 28"/>
        <xdr:cNvPicPr>
          <a:picLocks noChangeAspect="1"/>
        </xdr:cNvPicPr>
      </xdr:nvPicPr>
      <xdr:blipFill>
        <a:blip xmlns:r="http://purl.oclc.org/ooxml/officeDocument/relationships" r:embed="rId6">
          <a:extLst>
            <a:ext uri="{28A0092B-C50C-407E-A947-70E740481C1C}">
              <a14:useLocalDpi xmlns:a14="http://schemas.microsoft.com/office/drawing/2010/main" val="0"/>
            </a:ext>
          </a:extLst>
        </a:blip>
        <a:stretch>
          <a:fillRect/>
        </a:stretch>
      </xdr:blipFill>
      <xdr:spPr>
        <a:xfrm>
          <a:off x="2199312" y="3183919"/>
          <a:ext cx="672148" cy="433441"/>
        </a:xfrm>
        <a:prstGeom prst="rect">
          <a:avLst/>
        </a:prstGeom>
      </xdr:spPr>
    </xdr:pic>
    <xdr:clientData/>
  </xdr:twoCellAnchor>
  <xdr:twoCellAnchor editAs="oneCell">
    <xdr:from>
      <xdr:col>4</xdr:col>
      <xdr:colOff>444144</xdr:colOff>
      <xdr:row>13</xdr:row>
      <xdr:rowOff>165885</xdr:rowOff>
    </xdr:from>
    <xdr:to>
      <xdr:col>4</xdr:col>
      <xdr:colOff>1112923</xdr:colOff>
      <xdr:row>13</xdr:row>
      <xdr:rowOff>597154</xdr:rowOff>
    </xdr:to>
    <xdr:pic>
      <xdr:nvPicPr>
        <xdr:cNvPr id="32" name="Picture 31"/>
        <xdr:cNvPicPr>
          <a:picLocks noChangeAspect="1"/>
        </xdr:cNvPicPr>
      </xdr:nvPicPr>
      <xdr:blipFill>
        <a:blip xmlns:r="http://purl.oclc.org/ooxml/officeDocument/relationships" r:embed="rId7">
          <a:extLst>
            <a:ext uri="{28A0092B-C50C-407E-A947-70E740481C1C}">
              <a14:useLocalDpi xmlns:a14="http://schemas.microsoft.com/office/drawing/2010/main" val="0"/>
            </a:ext>
          </a:extLst>
        </a:blip>
        <a:stretch>
          <a:fillRect/>
        </a:stretch>
      </xdr:blipFill>
      <xdr:spPr>
        <a:xfrm>
          <a:off x="6426700" y="3403315"/>
          <a:ext cx="668779" cy="431269"/>
        </a:xfrm>
        <a:prstGeom prst="rect">
          <a:avLst/>
        </a:prstGeom>
      </xdr:spPr>
    </xdr:pic>
    <xdr:clientData/>
  </xdr:twoCellAnchor>
  <xdr:twoCellAnchor editAs="oneCell">
    <xdr:from>
      <xdr:col>5</xdr:col>
      <xdr:colOff>516277</xdr:colOff>
      <xdr:row>13</xdr:row>
      <xdr:rowOff>173805</xdr:rowOff>
    </xdr:from>
    <xdr:to>
      <xdr:col>5</xdr:col>
      <xdr:colOff>1185056</xdr:colOff>
      <xdr:row>13</xdr:row>
      <xdr:rowOff>605074</xdr:rowOff>
    </xdr:to>
    <xdr:pic>
      <xdr:nvPicPr>
        <xdr:cNvPr id="33" name="Picture 32"/>
        <xdr:cNvPicPr>
          <a:picLocks noChangeAspect="1"/>
        </xdr:cNvPicPr>
      </xdr:nvPicPr>
      <xdr:blipFill>
        <a:blip xmlns:r="http://purl.oclc.org/ooxml/officeDocument/relationships" r:embed="rId7">
          <a:extLst>
            <a:ext uri="{28A0092B-C50C-407E-A947-70E740481C1C}">
              <a14:useLocalDpi xmlns:a14="http://schemas.microsoft.com/office/drawing/2010/main" val="0"/>
            </a:ext>
          </a:extLst>
        </a:blip>
        <a:stretch>
          <a:fillRect/>
        </a:stretch>
      </xdr:blipFill>
      <xdr:spPr>
        <a:xfrm>
          <a:off x="8050659" y="3411235"/>
          <a:ext cx="668779" cy="431269"/>
        </a:xfrm>
        <a:prstGeom prst="rect">
          <a:avLst/>
        </a:prstGeom>
      </xdr:spPr>
    </xdr:pic>
    <xdr:clientData/>
  </xdr:twoCellAnchor>
  <xdr:twoCellAnchor>
    <xdr:from>
      <xdr:col>5</xdr:col>
      <xdr:colOff>503006</xdr:colOff>
      <xdr:row>13</xdr:row>
      <xdr:rowOff>85618</xdr:rowOff>
    </xdr:from>
    <xdr:to>
      <xdr:col>5</xdr:col>
      <xdr:colOff>1177247</xdr:colOff>
      <xdr:row>13</xdr:row>
      <xdr:rowOff>85618</xdr:rowOff>
    </xdr:to>
    <xdr:cxnSp macro="">
      <xdr:nvCxnSpPr>
        <xdr:cNvPr id="43" name="Straight Arrow Connector 42"/>
        <xdr:cNvCxnSpPr/>
      </xdr:nvCxnSpPr>
      <xdr:spPr>
        <a:xfrm>
          <a:off x="8037388" y="3323048"/>
          <a:ext cx="674241" cy="0"/>
        </a:xfrm>
        <a:prstGeom prst="straightConnector1">
          <a:avLst/>
        </a:prstGeom>
        <a:ln>
          <a:solidFill>
            <a:srgbClr val="7CC8EC"/>
          </a:solidFill>
          <a:headEnd type="triangle"/>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4</xdr:col>
      <xdr:colOff>1193301</xdr:colOff>
      <xdr:row>13</xdr:row>
      <xdr:rowOff>165885</xdr:rowOff>
    </xdr:from>
    <xdr:to>
      <xdr:col>4</xdr:col>
      <xdr:colOff>1193301</xdr:colOff>
      <xdr:row>13</xdr:row>
      <xdr:rowOff>610028</xdr:rowOff>
    </xdr:to>
    <xdr:cxnSp macro="">
      <xdr:nvCxnSpPr>
        <xdr:cNvPr id="45" name="Straight Arrow Connector 44"/>
        <xdr:cNvCxnSpPr/>
      </xdr:nvCxnSpPr>
      <xdr:spPr>
        <a:xfrm>
          <a:off x="7175857" y="3403315"/>
          <a:ext cx="0" cy="444143"/>
        </a:xfrm>
        <a:prstGeom prst="straightConnector1">
          <a:avLst/>
        </a:prstGeom>
        <a:ln>
          <a:solidFill>
            <a:srgbClr val="7CC8EC"/>
          </a:solidFill>
          <a:headEnd type="triangle"/>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1</xdr:col>
      <xdr:colOff>639019</xdr:colOff>
      <xdr:row>13</xdr:row>
      <xdr:rowOff>162769</xdr:rowOff>
    </xdr:from>
    <xdr:to>
      <xdr:col>1</xdr:col>
      <xdr:colOff>1067041</xdr:colOff>
      <xdr:row>13</xdr:row>
      <xdr:rowOff>352666</xdr:rowOff>
    </xdr:to>
    <xdr:cxnSp macro="">
      <xdr:nvCxnSpPr>
        <xdr:cNvPr id="48" name="Straight Arrow Connector 47"/>
        <xdr:cNvCxnSpPr/>
      </xdr:nvCxnSpPr>
      <xdr:spPr>
        <a:xfrm flipH="1">
          <a:off x="2544019" y="3604349"/>
          <a:ext cx="428022" cy="189897"/>
        </a:xfrm>
        <a:prstGeom prst="straightConnector1">
          <a:avLst/>
        </a:prstGeom>
        <a:ln>
          <a:solidFill>
            <a:srgbClr val="7CC8EC"/>
          </a:solidFill>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editAs="oneCell">
    <xdr:from>
      <xdr:col>2</xdr:col>
      <xdr:colOff>532960</xdr:colOff>
      <xdr:row>13</xdr:row>
      <xdr:rowOff>128715</xdr:rowOff>
    </xdr:from>
    <xdr:to>
      <xdr:col>2</xdr:col>
      <xdr:colOff>860616</xdr:colOff>
      <xdr:row>13</xdr:row>
      <xdr:rowOff>587434</xdr:rowOff>
    </xdr:to>
    <xdr:pic>
      <xdr:nvPicPr>
        <xdr:cNvPr id="49" name="Picture 48"/>
        <xdr:cNvPicPr>
          <a:picLocks noChangeAspect="1"/>
        </xdr:cNvPicPr>
      </xdr:nvPicPr>
      <xdr:blipFill>
        <a:blip xmlns:r="http://purl.oclc.org/ooxml/officeDocument/relationships" r:embed="rId4">
          <a:extLst>
            <a:ext uri="{28A0092B-C50C-407E-A947-70E740481C1C}">
              <a14:useLocalDpi xmlns:a14="http://schemas.microsoft.com/office/drawing/2010/main" val="0"/>
            </a:ext>
          </a:extLst>
        </a:blip>
        <a:stretch>
          <a:fillRect/>
        </a:stretch>
      </xdr:blipFill>
      <xdr:spPr>
        <a:xfrm>
          <a:off x="3692943" y="3559002"/>
          <a:ext cx="327656" cy="458719"/>
        </a:xfrm>
        <a:prstGeom prst="rect">
          <a:avLst/>
        </a:prstGeom>
      </xdr:spPr>
    </xdr:pic>
    <xdr:clientData/>
  </xdr:twoCellAnchor>
  <xdr:twoCellAnchor>
    <xdr:from>
      <xdr:col>3</xdr:col>
      <xdr:colOff>762844</xdr:colOff>
      <xdr:row>6</xdr:row>
      <xdr:rowOff>183628</xdr:rowOff>
    </xdr:from>
    <xdr:to>
      <xdr:col>3</xdr:col>
      <xdr:colOff>1190866</xdr:colOff>
      <xdr:row>6</xdr:row>
      <xdr:rowOff>373525</xdr:rowOff>
    </xdr:to>
    <xdr:cxnSp macro="">
      <xdr:nvCxnSpPr>
        <xdr:cNvPr id="50" name="Straight Arrow Connector 49"/>
        <xdr:cNvCxnSpPr/>
      </xdr:nvCxnSpPr>
      <xdr:spPr>
        <a:xfrm flipH="1">
          <a:off x="5325319" y="1593328"/>
          <a:ext cx="428022" cy="189897"/>
        </a:xfrm>
        <a:prstGeom prst="straightConnector1">
          <a:avLst/>
        </a:prstGeom>
        <a:ln>
          <a:solidFill>
            <a:srgbClr val="7CC8EC"/>
          </a:solidFill>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xdr:from>
      <xdr:col>2</xdr:col>
      <xdr:colOff>978171</xdr:colOff>
      <xdr:row>13</xdr:row>
      <xdr:rowOff>146795</xdr:rowOff>
    </xdr:from>
    <xdr:to>
      <xdr:col>2</xdr:col>
      <xdr:colOff>978171</xdr:colOff>
      <xdr:row>13</xdr:row>
      <xdr:rowOff>590938</xdr:rowOff>
    </xdr:to>
    <xdr:cxnSp macro="">
      <xdr:nvCxnSpPr>
        <xdr:cNvPr id="51" name="Straight Arrow Connector 50"/>
        <xdr:cNvCxnSpPr/>
      </xdr:nvCxnSpPr>
      <xdr:spPr>
        <a:xfrm>
          <a:off x="4138154" y="3577082"/>
          <a:ext cx="0" cy="444143"/>
        </a:xfrm>
        <a:prstGeom prst="straightConnector1">
          <a:avLst/>
        </a:prstGeom>
        <a:ln>
          <a:solidFill>
            <a:srgbClr val="7CC8EC"/>
          </a:solidFill>
          <a:headEnd type="triangle"/>
          <a:tailEnd type="triangle"/>
        </a:ln>
      </xdr:spPr>
      <xdr:style>
        <a:lnRef idx="2">
          <a:schemeClr val="accent1"/>
        </a:lnRef>
        <a:fillRef idx="0">
          <a:schemeClr val="accent1"/>
        </a:fillRef>
        <a:effectRef idx="1">
          <a:schemeClr val="accent1"/>
        </a:effectRef>
        <a:fontRef idx="minor">
          <a:schemeClr val="tx1"/>
        </a:fontRef>
      </xdr:style>
    </xdr:cxnSp>
    <xdr:clientData/>
  </xdr:twoCellAnchor>
  <xdr:twoCellAnchor editAs="oneCell">
    <xdr:from>
      <xdr:col>3</xdr:col>
      <xdr:colOff>546533</xdr:colOff>
      <xdr:row>13</xdr:row>
      <xdr:rowOff>165272</xdr:rowOff>
    </xdr:from>
    <xdr:to>
      <xdr:col>3</xdr:col>
      <xdr:colOff>874391</xdr:colOff>
      <xdr:row>13</xdr:row>
      <xdr:rowOff>624274</xdr:rowOff>
    </xdr:to>
    <xdr:pic>
      <xdr:nvPicPr>
        <xdr:cNvPr id="52" name="Picture 51"/>
        <xdr:cNvPicPr>
          <a:picLocks noChangeAspect="1"/>
        </xdr:cNvPicPr>
      </xdr:nvPicPr>
      <xdr:blipFill>
        <a:blip xmlns:r="http://purl.oclc.org/ooxml/officeDocument/relationships" r:embed="rId4">
          <a:extLst>
            <a:ext uri="{28A0092B-C50C-407E-A947-70E740481C1C}">
              <a14:useLocalDpi xmlns:a14="http://schemas.microsoft.com/office/drawing/2010/main" val="0"/>
            </a:ext>
          </a:extLst>
        </a:blip>
        <a:stretch>
          <a:fillRect/>
        </a:stretch>
      </xdr:blipFill>
      <xdr:spPr>
        <a:xfrm>
          <a:off x="5109523" y="3595559"/>
          <a:ext cx="327858" cy="459002"/>
        </a:xfrm>
        <a:prstGeom prst="rect">
          <a:avLst/>
        </a:prstGeom>
      </xdr:spPr>
    </xdr:pic>
    <xdr:clientData/>
  </xdr:twoCellAnchor>
  <xdr:twoCellAnchor>
    <xdr:from>
      <xdr:col>3</xdr:col>
      <xdr:colOff>526796</xdr:colOff>
      <xdr:row>13</xdr:row>
      <xdr:rowOff>92271</xdr:rowOff>
    </xdr:from>
    <xdr:to>
      <xdr:col>3</xdr:col>
      <xdr:colOff>894578</xdr:colOff>
      <xdr:row>13</xdr:row>
      <xdr:rowOff>92271</xdr:rowOff>
    </xdr:to>
    <xdr:cxnSp macro="">
      <xdr:nvCxnSpPr>
        <xdr:cNvPr id="53" name="Straight Arrow Connector 52"/>
        <xdr:cNvCxnSpPr/>
      </xdr:nvCxnSpPr>
      <xdr:spPr>
        <a:xfrm>
          <a:off x="5089786" y="3522558"/>
          <a:ext cx="367782" cy="0"/>
        </a:xfrm>
        <a:prstGeom prst="straightConnector1">
          <a:avLst/>
        </a:prstGeom>
        <a:ln>
          <a:solidFill>
            <a:srgbClr val="7CC8EC"/>
          </a:solidFill>
          <a:headEnd type="triangle"/>
          <a:tailEnd type="triangle"/>
        </a:ln>
      </xdr:spPr>
      <xdr:style>
        <a:lnRef idx="2">
          <a:schemeClr val="accent1"/>
        </a:lnRef>
        <a:fillRef idx="0">
          <a:schemeClr val="accent1"/>
        </a:fillRef>
        <a:effectRef idx="1">
          <a:schemeClr val="accent1"/>
        </a:effectRef>
        <a:fontRef idx="minor">
          <a:schemeClr val="tx1"/>
        </a:fontRef>
      </xdr:style>
    </xdr:cxnSp>
    <xdr:clientData/>
  </xdr:twoCellAnchor>
</xdr:wsDr>
</file>

<file path=xl/drawings/drawing4.xml><?xml version="1.0" encoding="utf-8"?>
<xdr:wsDr xmlns:xdr="http://purl.oclc.org/ooxml/drawingml/spreadsheetDrawing" xmlns:a="http://purl.oclc.org/ooxml/drawingml/main">
  <xdr:twoCellAnchor editAs="oneCell">
    <xdr:from>
      <xdr:col>7</xdr:col>
      <xdr:colOff>51392</xdr:colOff>
      <xdr:row>0</xdr:row>
      <xdr:rowOff>0</xdr:rowOff>
    </xdr:from>
    <xdr:to>
      <xdr:col>16384</xdr:col>
      <xdr:colOff>22412</xdr:colOff>
      <xdr:row>20</xdr:row>
      <xdr:rowOff>0</xdr:rowOff>
    </xdr:to>
    <xdr:pic>
      <xdr:nvPicPr>
        <xdr:cNvPr id="15" name="Picture 14">
          <a:extLst>
            <a:ext uri="{FF2B5EF4-FFF2-40B4-BE49-F238E27FC236}">
              <a16:creationId xmlns:a16="http://schemas.microsoft.com/office/drawing/2014/main" xmlns:a="http://schemas.openxmlformats.org/drawingml/2006/main" xmlns:xdr="http://schemas.openxmlformats.org/drawingml/2006/spreadsheetDrawing" xmlns="" id="{00000000-0008-0000-0500-00000F000000}"/>
            </a:ext>
          </a:extLst>
        </xdr:cNvPr>
        <xdr:cNvPicPr>
          <a:picLocks noChangeAspect="1"/>
        </xdr:cNvPicPr>
      </xdr:nvPicPr>
      <xdr:blipFill>
        <a:blip xmlns:r="http://purl.oclc.org/ooxml/officeDocument/relationships" r:embed="rId1"/>
        <a:stretch>
          <a:fillRect/>
        </a:stretch>
      </xdr:blipFill>
      <xdr:spPr>
        <a:xfrm>
          <a:off x="9033689" y="0"/>
          <a:ext cx="2861485" cy="7243430"/>
        </a:xfrm>
        <a:prstGeom prst="rect">
          <a:avLst/>
        </a:prstGeom>
      </xdr:spPr>
    </xdr:pic>
    <xdr:clientData/>
  </xdr:twoCellAnchor>
  <xdr:twoCellAnchor editAs="oneCell">
    <xdr:from>
      <xdr:col>0</xdr:col>
      <xdr:colOff>0</xdr:colOff>
      <xdr:row>0</xdr:row>
      <xdr:rowOff>0</xdr:rowOff>
    </xdr:from>
    <xdr:to>
      <xdr:col>0</xdr:col>
      <xdr:colOff>2786113</xdr:colOff>
      <xdr:row>19</xdr:row>
      <xdr:rowOff>278062</xdr:rowOff>
    </xdr:to>
    <xdr:pic>
      <xdr:nvPicPr>
        <xdr:cNvPr id="14" name="Picture 13">
          <a:extLst>
            <a:ext uri="{FF2B5EF4-FFF2-40B4-BE49-F238E27FC236}">
              <a16:creationId xmlns:a16="http://schemas.microsoft.com/office/drawing/2014/main" xmlns:a="http://schemas.openxmlformats.org/drawingml/2006/main" xmlns:xdr="http://schemas.openxmlformats.org/drawingml/2006/spreadsheetDrawing" xmlns="" id="{00000000-0008-0000-0500-00000E000000}"/>
            </a:ext>
          </a:extLst>
        </xdr:cNvPr>
        <xdr:cNvPicPr>
          <a:picLocks noChangeAspect="1"/>
        </xdr:cNvPicPr>
      </xdr:nvPicPr>
      <xdr:blipFill>
        <a:blip xmlns:r="http://purl.oclc.org/ooxml/officeDocument/relationships" r:embed="rId2"/>
        <a:stretch>
          <a:fillRect/>
        </a:stretch>
      </xdr:blipFill>
      <xdr:spPr>
        <a:xfrm>
          <a:off x="0" y="0"/>
          <a:ext cx="2786113" cy="7248772"/>
        </a:xfrm>
        <a:prstGeom prst="rect">
          <a:avLst/>
        </a:prstGeom>
      </xdr:spPr>
    </xdr:pic>
    <xdr:clientData/>
  </xdr:twoCellAnchor>
  <xdr:twoCellAnchor editAs="oneCell">
    <xdr:from>
      <xdr:col>0</xdr:col>
      <xdr:colOff>0</xdr:colOff>
      <xdr:row>0</xdr:row>
      <xdr:rowOff>0</xdr:rowOff>
    </xdr:from>
    <xdr:to>
      <xdr:col>7</xdr:col>
      <xdr:colOff>2749923</xdr:colOff>
      <xdr:row>5</xdr:row>
      <xdr:rowOff>178266</xdr:rowOff>
    </xdr:to>
    <xdr:pic>
      <xdr:nvPicPr>
        <xdr:cNvPr id="23" name="Picture 22">
          <a:extLst>
            <a:ext uri="{FF2B5EF4-FFF2-40B4-BE49-F238E27FC236}">
              <a16:creationId xmlns:a16="http://schemas.microsoft.com/office/drawing/2014/main" xmlns:a="http://schemas.openxmlformats.org/drawingml/2006/main" xmlns:xdr="http://schemas.openxmlformats.org/drawingml/2006/spreadsheetDrawing" xmlns="" id="{00000000-0008-0000-0500-000017000000}"/>
            </a:ext>
          </a:extLst>
        </xdr:cNvPr>
        <xdr:cNvPicPr>
          <a:picLocks noChangeAspect="1"/>
        </xdr:cNvPicPr>
      </xdr:nvPicPr>
      <xdr:blipFill>
        <a:blip xmlns:r="http://purl.oclc.org/ooxml/officeDocument/relationships" r:embed="rId3"/>
        <a:stretch>
          <a:fillRect/>
        </a:stretch>
      </xdr:blipFill>
      <xdr:spPr>
        <a:xfrm>
          <a:off x="0" y="0"/>
          <a:ext cx="11895174" cy="1562714"/>
        </a:xfrm>
        <a:prstGeom prst="rect">
          <a:avLst/>
        </a:prstGeom>
      </xdr:spPr>
    </xdr:pic>
    <xdr:clientData/>
  </xdr:twoCellAnchor>
  <xdr:twoCellAnchor editAs="oneCell">
    <xdr:from>
      <xdr:col>0</xdr:col>
      <xdr:colOff>0</xdr:colOff>
      <xdr:row>14</xdr:row>
      <xdr:rowOff>42235</xdr:rowOff>
    </xdr:from>
    <xdr:to>
      <xdr:col>7</xdr:col>
      <xdr:colOff>2716305</xdr:colOff>
      <xdr:row>20</xdr:row>
      <xdr:rowOff>0</xdr:rowOff>
    </xdr:to>
    <xdr:pic>
      <xdr:nvPicPr>
        <xdr:cNvPr id="13" name="Picture 12">
          <a:extLst>
            <a:ext uri="{FF2B5EF4-FFF2-40B4-BE49-F238E27FC236}">
              <a16:creationId xmlns:a16="http://schemas.microsoft.com/office/drawing/2014/main" xmlns:a="http://schemas.openxmlformats.org/drawingml/2006/main" xmlns:xdr="http://schemas.openxmlformats.org/drawingml/2006/spreadsheetDrawing" xmlns="" id="{00000000-0008-0000-0500-00000D000000}"/>
            </a:ext>
          </a:extLst>
        </xdr:cNvPr>
        <xdr:cNvPicPr>
          <a:picLocks noChangeAspect="1"/>
        </xdr:cNvPicPr>
      </xdr:nvPicPr>
      <xdr:blipFill>
        <a:blip xmlns:r="http://purl.oclc.org/ooxml/officeDocument/relationships" r:embed="rId4"/>
        <a:stretch>
          <a:fillRect/>
        </a:stretch>
      </xdr:blipFill>
      <xdr:spPr>
        <a:xfrm>
          <a:off x="0" y="5424968"/>
          <a:ext cx="11873023" cy="1818462"/>
        </a:xfrm>
        <a:prstGeom prst="rect">
          <a:avLst/>
        </a:prstGeom>
      </xdr:spPr>
    </xdr:pic>
    <xdr:clientData/>
  </xdr:twoCellAnchor>
</xdr:wsDr>
</file>

<file path=xl/theme/theme1.xml><?xml version="1.0" encoding="utf-8"?>
<a:theme xmlns:a="http://purl.oclc.org/ooxml/drawingml/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Custom 1">
      <a:majorFont>
        <a:latin typeface="Gotham Bold"/>
        <a:ea typeface=""/>
        <a:cs typeface=""/>
      </a:majorFont>
      <a:minorFont>
        <a:latin typeface="Gotham Book"/>
        <a:ea typeface=""/>
        <a:cs typeface=""/>
      </a:minorFont>
    </a:fontScheme>
    <a:fmtScheme name="Office">
      <a:fillStyleLst>
        <a:solidFill>
          <a:schemeClr val="phClr"/>
        </a:solidFill>
        <a:gradFill rotWithShape="1">
          <a:gsLst>
            <a:gs pos="0%">
              <a:schemeClr val="phClr">
                <a:lumMod val="110%"/>
                <a:satMod val="105%"/>
                <a:tint val="67%"/>
              </a:schemeClr>
            </a:gs>
            <a:gs pos="50%">
              <a:schemeClr val="phClr">
                <a:lumMod val="105%"/>
                <a:satMod val="103%"/>
                <a:tint val="73%"/>
              </a:schemeClr>
            </a:gs>
            <a:gs pos="100%">
              <a:schemeClr val="phClr">
                <a:lumMod val="105%"/>
                <a:satMod val="109%"/>
                <a:tint val="81%"/>
              </a:schemeClr>
            </a:gs>
          </a:gsLst>
          <a:lin ang="5400000" scaled="0"/>
        </a:gradFill>
        <a:gradFill rotWithShape="1">
          <a:gsLst>
            <a:gs pos="0%">
              <a:schemeClr val="phClr">
                <a:satMod val="103%"/>
                <a:lumMod val="102%"/>
                <a:tint val="94%"/>
              </a:schemeClr>
            </a:gs>
            <a:gs pos="50%">
              <a:schemeClr val="phClr">
                <a:satMod val="110%"/>
                <a:lumMod val="100%"/>
                <a:shade val="100%"/>
              </a:schemeClr>
            </a:gs>
            <a:gs pos="100%">
              <a:schemeClr val="phClr">
                <a:lumMod val="99%"/>
                <a:satMod val="120%"/>
                <a:shade val="78%"/>
              </a:schemeClr>
            </a:gs>
          </a:gsLst>
          <a:lin ang="5400000" scaled="0"/>
        </a:gradFill>
      </a:fillStyleLst>
      <a:lnStyleLst>
        <a:ln w="6350" cap="flat" cmpd="sng" algn="ctr">
          <a:solidFill>
            <a:schemeClr val="phClr"/>
          </a:solidFill>
          <a:prstDash val="solid"/>
          <a:miter lim="800%"/>
        </a:ln>
        <a:ln w="12700" cap="flat" cmpd="sng" algn="ctr">
          <a:solidFill>
            <a:schemeClr val="phClr"/>
          </a:solidFill>
          <a:prstDash val="solid"/>
          <a:miter lim="800%"/>
        </a:ln>
        <a:ln w="19050" cap="flat" cmpd="sng" algn="ctr">
          <a:solidFill>
            <a:schemeClr val="phClr"/>
          </a:solidFill>
          <a:prstDash val="solid"/>
          <a:miter lim="800%"/>
        </a:ln>
      </a:lnStyleLst>
      <a:effectStyleLst>
        <a:effectStyle>
          <a:effectLst/>
        </a:effectStyle>
        <a:effectStyle>
          <a:effectLst/>
        </a:effectStyle>
        <a:effectStyle>
          <a:effectLst>
            <a:outerShdw blurRad="57150" dist="19050" dir="5400000" algn="ctr" rotWithShape="0">
              <a:srgbClr val="000000">
                <a:alpha val="63%"/>
              </a:srgbClr>
            </a:outerShdw>
          </a:effectLst>
        </a:effectStyle>
      </a:effectStyleLst>
      <a:bgFillStyleLst>
        <a:solidFill>
          <a:schemeClr val="phClr"/>
        </a:solidFill>
        <a:gradFill rotWithShape="1">
          <a:gsLst>
            <a:gs pos="0%">
              <a:schemeClr val="phClr">
                <a:tint val="40%"/>
                <a:satMod val="350%"/>
              </a:schemeClr>
            </a:gs>
            <a:gs pos="40%">
              <a:schemeClr val="phClr">
                <a:tint val="45%"/>
                <a:shade val="99%"/>
                <a:satMod val="350%"/>
              </a:schemeClr>
            </a:gs>
            <a:gs pos="100%">
              <a:schemeClr val="phClr">
                <a:shade val="20%"/>
                <a:satMod val="255%"/>
              </a:schemeClr>
            </a:gs>
          </a:gsLst>
          <a:path path="circle">
            <a:fillToRect l="50%" t="-80%" r="50%" b="180%"/>
          </a:path>
        </a:gradFill>
        <a:gradFill rotWithShape="1">
          <a:gsLst>
            <a:gs pos="0%">
              <a:schemeClr val="phClr">
                <a:tint val="80%"/>
                <a:satMod val="300%"/>
              </a:schemeClr>
            </a:gs>
            <a:gs pos="100%">
              <a:schemeClr val="phClr">
                <a:shade val="30%"/>
                <a:satMod val="200%"/>
              </a:schemeClr>
            </a:gs>
          </a:gsLst>
          <a:path path="circle">
            <a:fillToRect l="50%" t="50%" r="50%" b="5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3" Type="http://purl.oclc.org/ooxml/officeDocument/relationships/drawing" Target="../drawings/drawing1.xml"/><Relationship Id="rId2" Type="http://purl.oclc.org/ooxml/officeDocument/relationships/printerSettings" Target="../printerSettings/printerSettings2.bin"/><Relationship Id="rId1" Type="http://purl.oclc.org/ooxml/officeDocument/relationships/printerSettings" Target="../printerSettings/printerSettings1.bin"/></Relationships>
</file>

<file path=xl/worksheets/_rels/sheet2.xml.rels><?xml version="1.0" encoding="UTF-8" standalone="yes"?>
<Relationships xmlns="http://schemas.openxmlformats.org/package/2006/relationships"><Relationship Id="rId2" Type="http://purl.oclc.org/ooxml/officeDocument/relationships/drawing" Target="../drawings/drawing2.xml"/><Relationship Id="rId1" Type="http://purl.oclc.org/ooxml/officeDocument/relationships/printerSettings" Target="../printerSettings/printerSettings3.bin"/></Relationships>
</file>

<file path=xl/worksheets/_rels/sheet3.xml.rels><?xml version="1.0" encoding="UTF-8" standalone="yes"?>
<Relationships xmlns="http://schemas.openxmlformats.org/package/2006/relationships"><Relationship Id="rId117" Type="http://purl.oclc.org/ooxml/officeDocument/relationships/hyperlink" Target="file:///\\ip-app07\BTG%20Artwork\3.%20Web%20Channels\2.%20Artwork%20Documents\Artwork%20Templates\1.%20Templates\Perfect%20Bound%20Booklet\350gsm%20Silk%20Cover%20-%20150gsm%20Silk%20Inner\A5\A5-Portrait\A5_Double_Perfect%20Bound_70pp_Portrait" TargetMode="External"/><Relationship Id="rId299" Type="http://purl.oclc.org/ooxml/officeDocument/relationships/hyperlink" Target="file:///\\ip-app07\BTG%20Artwork\3.%20Web%20Channels\2.%20Artwork%20Documents\Artwork%20Templates\1.%20Templates\Perfect%20Bound%20Booklet\350gsm%20Silk%20Cover%20-%20150gsm%20Silk%20Inner\148\148x148-Portrait\148%20x%20148_Double_Perfect%20Bound_60pp_Portrait" TargetMode="External"/><Relationship Id="rId21" Type="http://purl.oclc.org/ooxml/officeDocument/relationships/hyperlink" Target="file:///\\ip-app07\BTG%20Artwork\3.%20Web%20Channels\2.%20Artwork%20Documents\Artwork%20Templates\1.%20Templates\Perfect%20Bound%20Booklet\350gsm%20Silk%20Cover%20-%20150gsm%20Silk%20Inner\A4\A4-Landscape\A4_Double_Perfect%20Bound_54pp_Landscape" TargetMode="External"/><Relationship Id="rId63" Type="http://purl.oclc.org/ooxml/officeDocument/relationships/hyperlink" Target="file:///\\ip-app07\BTG%20Artwork\3.%20Web%20Channels\2.%20Artwork%20Documents\Artwork%20Templates\1.%20Templates\Perfect%20Bound%20Booklet\350gsm%20Silk%20Cover%20-%20150gsm%20Silk%20Inner\A4\A4-Portrait\A4-90pp-Perfect-Bound-Spine-6.125mm" TargetMode="External"/><Relationship Id="rId159" Type="http://purl.oclc.org/ooxml/officeDocument/relationships/hyperlink" Target="file:///\\ip-app07\BTG%20Artwork\3.%20Web%20Channels\2.%20Artwork%20Documents\Artwork%20Templates\1.%20Templates\Perfect%20Bound%20Booklet\350gsm%20Silk%20Cover%20-%20150gsm%20Silk%20Inner\A5\A5-Landscape\A5_Double_Perfect%20Bound_90pp_Landscape" TargetMode="External"/><Relationship Id="rId324" Type="http://purl.oclc.org/ooxml/officeDocument/relationships/hyperlink" Target="file:///\\ip-app07\BTG%20Artwork\3.%20Web%20Channels\2.%20Artwork%20Documents\Artwork%20Templates\1.%20Templates\Perfect%20Bound%20Booklet\350gsm%20Silk%20Cover%20-%20150gsm%20Silk%20Inner\148\148x148-Portrait\148%20x%20148_Double_Perfect%20Bound_110pp_Portrait" TargetMode="External"/><Relationship Id="rId366" Type="http://purl.oclc.org/ooxml/officeDocument/relationships/hyperlink" Target="file:///\\ip-app07\BTG%20Artwork\3.%20Web%20Channels\2.%20Artwork%20Documents\Artwork%20Templates\1.%20Templates\Perfect%20Bound%20Booklet\350gsm%20Silk%20Cover%20-%20150gsm%20Silk%20Inner\148\148x148-Landscape\148%20x%20148_Double_Perfect%20Bound_112pp_Landscape" TargetMode="External"/><Relationship Id="rId170" Type="http://purl.oclc.org/ooxml/officeDocument/relationships/hyperlink" Target="file:///\\ip-app07\BTG%20Artwork\3.%20Web%20Channels\2.%20Artwork%20Documents\Artwork%20Templates\1.%20Templates\Perfect%20Bound%20Booklet\350gsm%20Silk%20Cover%20-%20150gsm%20Silk%20Inner\A5\A5-Landscape\A5_Double_Perfect%20Bound_112pp_Landscape" TargetMode="External"/><Relationship Id="rId226" Type="http://purl.oclc.org/ooxml/officeDocument/relationships/hyperlink" Target="file:///\\ip-app07\BTG%20Artwork\3.%20Web%20Channels\2.%20Artwork%20Documents\Artwork%20Templates\1.%20Templates\Perfect%20Bound%20Booklet\350gsm%20Silk%20Cover%20-%20150gsm%20Silk%20Inner\A6\A6-Landscape\A6_Double_Perfect%20Bound_80pp_Landscape" TargetMode="External"/><Relationship Id="rId433" Type="http://purl.oclc.org/ooxml/officeDocument/relationships/hyperlink" Target="file:///\\ip-app07\BTG%20Artwork\3.%20Web%20Channels\2.%20Artwork%20Documents\Artwork%20Templates\1.%20Templates\Perfect%20Bound%20Booklet\350gsm%20Silk%20Cover%20-%20150gsm%20Silk%20Inner\210\210x210-Landscape\210%20x%20210_Double_Perfect%20Bound_82pp_Landscape" TargetMode="External"/><Relationship Id="rId268" Type="http://purl.oclc.org/ooxml/officeDocument/relationships/hyperlink" Target="file:///\\ip-app07\BTG%20Artwork\3.%20Web%20Channels\2.%20Artwork%20Documents\Artwork%20Templates\1.%20Templates\Perfect%20Bound%20Booklet\350gsm%20Silk%20Cover%20-%20150gsm%20Silk%20Inner\DL\DL-Portrait\DL_Double_Perfect%20Bound_82pp_Portrait" TargetMode="External"/><Relationship Id="rId32" Type="http://purl.oclc.org/ooxml/officeDocument/relationships/hyperlink" Target="file:///\\ip-app07\BTG%20Artwork\3.%20Web%20Channels\2.%20Artwork%20Documents\Artwork%20Templates\1.%20Templates\Perfect%20Bound%20Booklet\350gsm%20Silk%20Cover%20-%20150gsm%20Silk%20Inner\A5\A5-Landscape\A5_Double_Perfect%20Bound_44pp_Landscape" TargetMode="External"/><Relationship Id="rId74" Type="http://purl.oclc.org/ooxml/officeDocument/relationships/hyperlink" Target="file:///\\ip-app07\BTG%20Artwork\3.%20Web%20Channels\2.%20Artwork%20Documents\Artwork%20Templates\1.%20Templates\Perfect%20Bound%20Booklet\350gsm%20Silk%20Cover%20-%20150gsm%20Silk%20Inner\A4\A4-Portrait\A4-112pp-Perfect-Bound-Spine-7.5mm" TargetMode="External"/><Relationship Id="rId128" Type="http://purl.oclc.org/ooxml/officeDocument/relationships/hyperlink" Target="file:///\\ip-app07\BTG%20Artwork\3.%20Web%20Channels\2.%20Artwork%20Documents\Artwork%20Templates\1.%20Templates\Perfect%20Bound%20Booklet\350gsm%20Silk%20Cover%20-%20150gsm%20Silk%20Inner\A5\A5-Portrait\A5_Double_Perfect%20Bound_92pp_Portrait" TargetMode="External"/><Relationship Id="rId335" Type="http://purl.oclc.org/ooxml/officeDocument/relationships/hyperlink" Target="file:///\\ip-app07\BTG%20Artwork\3.%20Web%20Channels\2.%20Artwork%20Documents\Artwork%20Templates\1.%20Templates\Perfect%20Bound%20Booklet\350gsm%20Silk%20Cover%20-%20150gsm%20Silk%20Inner\148\148x148-Landscape\148%20x%20148_Double_Perfect%20Bound_50pp_Landscape" TargetMode="External"/><Relationship Id="rId377" Type="http://purl.oclc.org/ooxml/officeDocument/relationships/hyperlink" Target="file:///\\ip-app07\BTG%20Artwork\3.%20Web%20Channels\2.%20Artwork%20Documents\Artwork%20Templates\1.%20Templates\Perfect%20Bound%20Booklet\350gsm%20Silk%20Cover%20-%20150gsm%20Silk%20Inner\210\210x210-Portrait\210%20x%20210_Double_Perfect%20Bound_52pp_Portrait" TargetMode="External"/><Relationship Id="rId5" Type="http://purl.oclc.org/ooxml/officeDocument/relationships/hyperlink" Target="file:///\\ip-app07\BTG%20Artwork\3.%20Web%20Channels\2.%20Artwork%20Documents\Artwork%20Templates\1.%20Templates\Perfect%20Bound%20Booklet\350gsm%20Silk%20Cover%20-%20150gsm%20Silk%20Inner\A5\A5-Landscape\A5_Double_Perfect%20Bound_40pp_Landscape" TargetMode="External"/><Relationship Id="rId181" Type="http://purl.oclc.org/ooxml/officeDocument/relationships/hyperlink" Target="file:///\\ip-app07\BTG%20Artwork\3.%20Web%20Channels\2.%20Artwork%20Documents\Artwork%20Templates\1.%20Templates\Perfect%20Bound%20Booklet\350gsm%20Silk%20Cover%20-%20150gsm%20Silk%20Inner\A6\A6-Portrait\A6_Double_Perfect%20Bound_70pp_Portrait" TargetMode="External"/><Relationship Id="rId237" Type="http://purl.oclc.org/ooxml/officeDocument/relationships/hyperlink" Target="file:///\\ip-app07\BTG%20Artwork\3.%20Web%20Channels\2.%20Artwork%20Documents\Artwork%20Templates\1.%20Templates\Perfect%20Bound%20Booklet\350gsm%20Silk%20Cover%20-%20150gsm%20Silk%20Inner\A6\A6-Landscape\A6_Double_Perfect%20Bound_102pp_Landscape" TargetMode="External"/><Relationship Id="rId402" Type="http://purl.oclc.org/ooxml/officeDocument/relationships/hyperlink" Target="file:///\\ip-app07\BTG%20Artwork\3.%20Web%20Channels\2.%20Artwork%20Documents\Artwork%20Templates\1.%20Templates\Perfect%20Bound%20Booklet\350gsm%20Silk%20Cover%20-%20150gsm%20Silk%20Inner\210\210x210-Portrait\210%20x%20210_Double_Perfect%20Bound_102pp_Portrait" TargetMode="External"/><Relationship Id="rId279" Type="http://purl.oclc.org/ooxml/officeDocument/relationships/hyperlink" Target="file:///\\ip-app07\BTG%20Artwork\3.%20Web%20Channels\2.%20Artwork%20Documents\Artwork%20Templates\1.%20Templates\Perfect%20Bound%20Booklet\350gsm%20Silk%20Cover%20-%20150gsm%20Silk%20Inner\DL\DL-Portrait\DL_Double_Perfect%20Bound_104pp_Portrait" TargetMode="External"/><Relationship Id="rId444" Type="http://purl.oclc.org/ooxml/officeDocument/relationships/hyperlink" Target="file:///\\ip-app07\BTG%20Artwork\3.%20Web%20Channels\2.%20Artwork%20Documents\Artwork%20Templates\1.%20Templates\Perfect%20Bound%20Booklet\350gsm%20Silk%20Cover%20-%20150gsm%20Silk%20Inner\210\210x210-Landscape\210%20x%20210_Double_Perfect%20Bound_104pp_Landscape" TargetMode="External"/><Relationship Id="rId43" Type="http://purl.oclc.org/ooxml/officeDocument/relationships/hyperlink" Target="file:///\\ip-app07\BTG%20Artwork\3.%20Web%20Channels\2.%20Artwork%20Documents\Artwork%20Templates\1.%20Templates\Perfect%20Bound%20Booklet\350gsm%20Silk%20Cover%20-%20150gsm%20Silk%20Inner\A6\A6-Portrait\A6_Double_Perfect%20Bound_50pp_Portrait" TargetMode="External"/><Relationship Id="rId139" Type="http://purl.oclc.org/ooxml/officeDocument/relationships/hyperlink" Target="file:///\\ip-app07\BTG%20Artwork\3.%20Web%20Channels\2.%20Artwork%20Documents\Artwork%20Templates\1.%20Templates\Perfect%20Bound%20Booklet\350gsm%20Silk%20Cover%20-%20150gsm%20Silk%20Inner\A5\A5-Portrait\A5_Double_Perfect%20Bound_114pp_Portrait" TargetMode="External"/><Relationship Id="rId290" Type="http://purl.oclc.org/ooxml/officeDocument/relationships/hyperlink" Target="file:///\\ip-app07\BTG%20Artwork\3.%20Web%20Channels\2.%20Artwork%20Documents\Artwork%20Templates\1.%20Templates\Perfect%20Bound%20Booklet\350gsm%20Silk%20Cover%20-%20150gsm%20Silk%20Inner\148\148x148-Portrait\148%20x%20148_Double_Perfect%20Bound_42pp_Portrait" TargetMode="External"/><Relationship Id="rId304" Type="http://purl.oclc.org/ooxml/officeDocument/relationships/hyperlink" Target="file:///\\ip-app07\BTG%20Artwork\3.%20Web%20Channels\2.%20Artwork%20Documents\Artwork%20Templates\1.%20Templates\Perfect%20Bound%20Booklet\350gsm%20Silk%20Cover%20-%20150gsm%20Silk%20Inner\148\148x148-Portrait\148%20x%20148_Double_Perfect%20Bound_70pp_Portrait" TargetMode="External"/><Relationship Id="rId346" Type="http://purl.oclc.org/ooxml/officeDocument/relationships/hyperlink" Target="file:///\\ip-app07\BTG%20Artwork\3.%20Web%20Channels\2.%20Artwork%20Documents\Artwork%20Templates\1.%20Templates\Perfect%20Bound%20Booklet\350gsm%20Silk%20Cover%20-%20150gsm%20Silk%20Inner\148\148x148-Landscape\148%20x%20148_Double_Perfect%20Bound_72pp_Landscape" TargetMode="External"/><Relationship Id="rId388" Type="http://purl.oclc.org/ooxml/officeDocument/relationships/hyperlink" Target="file:///\\ip-app07\BTG%20Artwork\3.%20Web%20Channels\2.%20Artwork%20Documents\Artwork%20Templates\1.%20Templates\Perfect%20Bound%20Booklet\350gsm%20Silk%20Cover%20-%20150gsm%20Silk%20Inner\210\210x210-Portrait\210%20x%20210_Double_Perfect%20Bound_74pp_Portrait" TargetMode="External"/><Relationship Id="rId85" Type="http://purl.oclc.org/ooxml/officeDocument/relationships/hyperlink" Target="file:///\\ip-app07\BTG%20Artwork\3.%20Web%20Channels\2.%20Artwork%20Documents\Artwork%20Templates\1.%20Templates\Perfect%20Bound%20Booklet\350gsm%20Silk%20Cover%20-%20150gsm%20Silk%20Inner\A4\A4-Landscape\A4_Double_Perfect%20Bound_70pp_Landscape" TargetMode="External"/><Relationship Id="rId150" Type="http://purl.oclc.org/ooxml/officeDocument/relationships/hyperlink" Target="file:///\\ip-app07\BTG%20Artwork\3.%20Web%20Channels\2.%20Artwork%20Documents\Artwork%20Templates\1.%20Templates\Perfect%20Bound%20Booklet\350gsm%20Silk%20Cover%20-%20150gsm%20Silk%20Inner\A5\A5-Landscape\A5_Double_Perfect%20Bound_72pp_Landscape" TargetMode="External"/><Relationship Id="rId192" Type="http://purl.oclc.org/ooxml/officeDocument/relationships/hyperlink" Target="file:///\\ip-app07\BTG%20Artwork\3.%20Web%20Channels\2.%20Artwork%20Documents\Artwork%20Templates\1.%20Templates\Perfect%20Bound%20Booklet\350gsm%20Silk%20Cover%20-%20150gsm%20Silk%20Inner\A6\A6-Portrait\A6_Double_Perfect%20Bound_92pp_Portrait" TargetMode="External"/><Relationship Id="rId206" Type="http://purl.oclc.org/ooxml/officeDocument/relationships/hyperlink" Target="file:///\\ip-app07\BTG%20Artwork\3.%20Web%20Channels\2.%20Artwork%20Documents\Artwork%20Templates\1.%20Templates\Perfect%20Bound%20Booklet\350gsm%20Silk%20Cover%20-%20150gsm%20Silk%20Inner\A6\A6-Portrait\A6_Double_Perfect%20Bound_120pp_Portrait" TargetMode="External"/><Relationship Id="rId413" Type="http://purl.oclc.org/ooxml/officeDocument/relationships/hyperlink" Target="file:///\\ip-app07\BTG%20Artwork\3.%20Web%20Channels\2.%20Artwork%20Documents\Artwork%20Templates\1.%20Templates\Perfect%20Bound%20Booklet\350gsm%20Silk%20Cover%20-%20150gsm%20Silk%20Inner\210\210x210-Landscape\210%20x%20210_Double_Perfect%20Bound_42pp_Landscape" TargetMode="External"/><Relationship Id="rId248" Type="http://purl.oclc.org/ooxml/officeDocument/relationships/hyperlink" Target="file:///\\ip-app07\BTG%20Artwork\3.%20Web%20Channels\2.%20Artwork%20Documents\Artwork%20Templates\1.%20Templates\Perfect%20Bound%20Booklet\350gsm%20Silk%20Cover%20-%20150gsm%20Silk%20Inner\DL\DL-Portrait\DL_Double_Perfect%20Bound_42pp_Portrait" TargetMode="External"/><Relationship Id="rId12" Type="http://purl.oclc.org/ooxml/officeDocument/relationships/hyperlink" Target="file:///\\ip-app07\BTG%20Artwork\3.%20Web%20Channels\2.%20Artwork%20Documents\Artwork%20Templates\1.%20Templates\Perfect%20Bound%20Booklet\350gsm%20Silk%20Cover%20-%20150gsm%20Silk%20Inner\A4\A4-Landscape\A4_Double_Perfect%20Bound_42pp_Landscape" TargetMode="External"/><Relationship Id="rId108" Type="http://purl.oclc.org/ooxml/officeDocument/relationships/hyperlink" Target="file:///\\ip-app07\BTG%20Artwork\3.%20Web%20Channels\2.%20Artwork%20Documents\Artwork%20Templates\1.%20Templates\Perfect%20Bound%20Booklet\350gsm%20Silk%20Cover%20-%20150gsm%20Silk%20Inner\A4\A4-Landscape\A4_Double_Perfect%20Bound_116pp_Landscape" TargetMode="External"/><Relationship Id="rId315" Type="http://purl.oclc.org/ooxml/officeDocument/relationships/hyperlink" Target="file:///\\ip-app07\BTG%20Artwork\3.%20Web%20Channels\2.%20Artwork%20Documents\Artwork%20Templates\1.%20Templates\Perfect%20Bound%20Booklet\350gsm%20Silk%20Cover%20-%20150gsm%20Silk%20Inner\148\148x148-Portrait\148%20x%20148_Double_Perfect%20Bound_92pp_Portrait" TargetMode="External"/><Relationship Id="rId357" Type="http://purl.oclc.org/ooxml/officeDocument/relationships/hyperlink" Target="file:///\\ip-app07\BTG%20Artwork\3.%20Web%20Channels\2.%20Artwork%20Documents\Artwork%20Templates\1.%20Templates\Perfect%20Bound%20Booklet\350gsm%20Silk%20Cover%20-%20150gsm%20Silk%20Inner\148\148x148-Landscape\148%20x%20148_Double_Perfect%20Bound_94pp_Landscape" TargetMode="External"/><Relationship Id="rId54" Type="http://purl.oclc.org/ooxml/officeDocument/relationships/hyperlink" Target="file:///\\ip-app07\BTG%20Artwork\3.%20Web%20Channels\2.%20Artwork%20Documents\Artwork%20Templates\1.%20Templates\Perfect%20Bound%20Booklet\350gsm%20Silk%20Cover%20-%20150gsm%20Silk%20Inner\A4\A4-Portrait\A4-70pp-Perfect-Bound-Spine-4.875mm" TargetMode="External"/><Relationship Id="rId96" Type="http://purl.oclc.org/ooxml/officeDocument/relationships/hyperlink" Target="file:///\\ip-app07\BTG%20Artwork\3.%20Web%20Channels\2.%20Artwork%20Documents\Artwork%20Templates\1.%20Templates\Perfect%20Bound%20Booklet\350gsm%20Silk%20Cover%20-%20150gsm%20Silk%20Inner\A4\A4-Landscape\A4_Double_Perfect%20Bound_92pp_Landscape" TargetMode="External"/><Relationship Id="rId161" Type="http://purl.oclc.org/ooxml/officeDocument/relationships/hyperlink" Target="file:///\\ip-app07\BTG%20Artwork\3.%20Web%20Channels\2.%20Artwork%20Documents\Artwork%20Templates\1.%20Templates\Perfect%20Bound%20Booklet\350gsm%20Silk%20Cover%20-%20150gsm%20Silk%20Inner\A5\A5-Landscape\A5_Double_Perfect%20Bound_94pp_Landscape" TargetMode="External"/><Relationship Id="rId217" Type="http://purl.oclc.org/ooxml/officeDocument/relationships/hyperlink" Target="file:///\\ip-app07\BTG%20Artwork\3.%20Web%20Channels\2.%20Artwork%20Documents\Artwork%20Templates\1.%20Templates\Perfect%20Bound%20Booklet\350gsm%20Silk%20Cover%20-%20150gsm%20Silk%20Inner\A6\A6-Landscape\A6_Double_Perfect%20Bound_62pp_Landscape" TargetMode="External"/><Relationship Id="rId399" Type="http://purl.oclc.org/ooxml/officeDocument/relationships/hyperlink" Target="file:///\\ip-app07\BTG%20Artwork\3.%20Web%20Channels\2.%20Artwork%20Documents\Artwork%20Templates\1.%20Templates\Perfect%20Bound%20Booklet\350gsm%20Silk%20Cover%20-%20150gsm%20Silk%20Inner\210\210x210-Portrait\210%20x%20210_Double_Perfect%20Bound_96pp_Portrait" TargetMode="External"/><Relationship Id="rId6" Type="http://purl.oclc.org/ooxml/officeDocument/relationships/hyperlink" Target="file:///\\ip-app07\BTG%20Artwork\3.%20Web%20Channels\2.%20Artwork%20Documents\Artwork%20Templates\1.%20Templates\Perfect%20Bound%20Booklet\350gsm%20Silk%20Cover%20-%20150gsm%20Silk%20Inner\A4\A4-Portrait\A4-46pp-Perfect-Bound-Spine-3.375mm" TargetMode="External"/><Relationship Id="rId238" Type="http://purl.oclc.org/ooxml/officeDocument/relationships/hyperlink" Target="file:///\\ip-app07\BTG%20Artwork\3.%20Web%20Channels\2.%20Artwork%20Documents\Artwork%20Templates\1.%20Templates\Perfect%20Bound%20Booklet\350gsm%20Silk%20Cover%20-%20150gsm%20Silk%20Inner\A6\A6-Landscape\A6_Double_Perfect%20Bound_104pp_Landscape" TargetMode="External"/><Relationship Id="rId259" Type="http://purl.oclc.org/ooxml/officeDocument/relationships/hyperlink" Target="file:///\\ip-app07\BTG%20Artwork\3.%20Web%20Channels\2.%20Artwork%20Documents\Artwork%20Templates\1.%20Templates\Perfect%20Bound%20Booklet\350gsm%20Silk%20Cover%20-%20150gsm%20Silk%20Inner\DL\DL-Portrait\DL_Double_Perfect%20Bound_64pp_Portrait" TargetMode="External"/><Relationship Id="rId424" Type="http://purl.oclc.org/ooxml/officeDocument/relationships/hyperlink" Target="file:///\\ip-app07\BTG%20Artwork\3.%20Web%20Channels\2.%20Artwork%20Documents\Artwork%20Templates\1.%20Templates\Perfect%20Bound%20Booklet\350gsm%20Silk%20Cover%20-%20150gsm%20Silk%20Inner\210\210x210-Landscape\210%20x%20210_Double_Perfect%20Bound_64pp_Landscape" TargetMode="External"/><Relationship Id="rId445" Type="http://purl.oclc.org/ooxml/officeDocument/relationships/hyperlink" Target="file:///\\ip-app07\BTG%20Artwork\3.%20Web%20Channels\2.%20Artwork%20Documents\Artwork%20Templates\1.%20Templates\Perfect%20Bound%20Booklet\350gsm%20Silk%20Cover%20-%20150gsm%20Silk%20Inner\210\210x210-Landscape\210%20x%20210_Double_Perfect%20Bound_106pp_Landscape" TargetMode="External"/><Relationship Id="rId23" Type="http://purl.oclc.org/ooxml/officeDocument/relationships/hyperlink" Target="file:///\\ip-app07\BTG%20Artwork\3.%20Web%20Channels\2.%20Artwork%20Documents\Artwork%20Templates\1.%20Templates\Perfect%20Bound%20Booklet\350gsm%20Silk%20Cover%20-%20150gsm%20Silk%20Inner\A5\A5-Portrait\A5_Double_Perfect%20Bound_44pp_Portrait" TargetMode="External"/><Relationship Id="rId119" Type="http://purl.oclc.org/ooxml/officeDocument/relationships/hyperlink" Target="file:///\\ip-app07\BTG%20Artwork\3.%20Web%20Channels\2.%20Artwork%20Documents\Artwork%20Templates\1.%20Templates\Perfect%20Bound%20Booklet\350gsm%20Silk%20Cover%20-%20150gsm%20Silk%20Inner\A5\A5-Portrait\A5_Double_Perfect%20Bound_74pp_Portrait" TargetMode="External"/><Relationship Id="rId270" Type="http://purl.oclc.org/ooxml/officeDocument/relationships/hyperlink" Target="file:///\\ip-app07\BTG%20Artwork\3.%20Web%20Channels\2.%20Artwork%20Documents\Artwork%20Templates\1.%20Templates\Perfect%20Bound%20Booklet\350gsm%20Silk%20Cover%20-%20150gsm%20Silk%20Inner\DL\DL-Portrait\DL_Double_Perfect%20Bound_86pp_Portrait" TargetMode="External"/><Relationship Id="rId291" Type="http://purl.oclc.org/ooxml/officeDocument/relationships/hyperlink" Target="file:///\\ip-app07\BTG%20Artwork\3.%20Web%20Channels\2.%20Artwork%20Documents\Artwork%20Templates\1.%20Templates\Perfect%20Bound%20Booklet\350gsm%20Silk%20Cover%20-%20150gsm%20Silk%20Inner\148\148x148-Portrait\148%20x%20148_Double_Perfect%20Bound_44pp_Portrait" TargetMode="External"/><Relationship Id="rId305" Type="http://purl.oclc.org/ooxml/officeDocument/relationships/hyperlink" Target="file:///\\ip-app07\BTG%20Artwork\3.%20Web%20Channels\2.%20Artwork%20Documents\Artwork%20Templates\1.%20Templates\Perfect%20Bound%20Booklet\350gsm%20Silk%20Cover%20-%20150gsm%20Silk%20Inner\148\148x148-Portrait\148%20x%20148_Double_Perfect%20Bound_72pp_Portrait" TargetMode="External"/><Relationship Id="rId326" Type="http://purl.oclc.org/ooxml/officeDocument/relationships/hyperlink" Target="file:///\\ip-app07\BTG%20Artwork\3.%20Web%20Channels\2.%20Artwork%20Documents\Artwork%20Templates\1.%20Templates\Perfect%20Bound%20Booklet\350gsm%20Silk%20Cover%20-%20150gsm%20Silk%20Inner\148\148x148-Portrait\148%20x%20148_Double_Perfect%20Bound_114pp_Portrait" TargetMode="External"/><Relationship Id="rId347" Type="http://purl.oclc.org/ooxml/officeDocument/relationships/hyperlink" Target="file:///\\ip-app07\BTG%20Artwork\3.%20Web%20Channels\2.%20Artwork%20Documents\Artwork%20Templates\1.%20Templates\Perfect%20Bound%20Booklet\350gsm%20Silk%20Cover%20-%20150gsm%20Silk%20Inner\148\148x148-Landscape\148%20x%20148_Double_Perfect%20Bound_74pp_Landscape" TargetMode="External"/><Relationship Id="rId44" Type="http://purl.oclc.org/ooxml/officeDocument/relationships/hyperlink" Target="file:///\\ip-app07\BTG%20Artwork\3.%20Web%20Channels\2.%20Artwork%20Documents\Artwork%20Templates\1.%20Templates\Perfect%20Bound%20Booklet\350gsm%20Silk%20Cover%20-%20150gsm%20Silk%20Inner\A6\A6-Portrait\A6_Double_Perfect%20Bound_52pp_Portrait" TargetMode="External"/><Relationship Id="rId65" Type="http://purl.oclc.org/ooxml/officeDocument/relationships/hyperlink" Target="file:///\\ip-app07\BTG%20Artwork\3.%20Web%20Channels\2.%20Artwork%20Documents\Artwork%20Templates\1.%20Templates\Perfect%20Bound%20Booklet\350gsm%20Silk%20Cover%20-%20150gsm%20Silk%20Inner\A4\A4-Portrait\A4-94pp-Perfect-Bound-Spine-6.375mm" TargetMode="External"/><Relationship Id="rId86" Type="http://purl.oclc.org/ooxml/officeDocument/relationships/hyperlink" Target="file:///\\ip-app07\BTG%20Artwork\3.%20Web%20Channels\2.%20Artwork%20Documents\Artwork%20Templates\1.%20Templates\Perfect%20Bound%20Booklet\350gsm%20Silk%20Cover%20-%20150gsm%20Silk%20Inner\A4\A4-Landscape\A4_Double_Perfect%20Bound_72pp_Landscape" TargetMode="External"/><Relationship Id="rId130" Type="http://purl.oclc.org/ooxml/officeDocument/relationships/hyperlink" Target="file:///\\ip-app07\BTG%20Artwork\3.%20Web%20Channels\2.%20Artwork%20Documents\Artwork%20Templates\1.%20Templates\Perfect%20Bound%20Booklet\350gsm%20Silk%20Cover%20-%20150gsm%20Silk%20Inner\A5\A5-Portrait\A5_Double_Perfect%20Bound_96pp_Portrait" TargetMode="External"/><Relationship Id="rId151" Type="http://purl.oclc.org/ooxml/officeDocument/relationships/hyperlink" Target="file:///\\ip-app07\BTG%20Artwork\3.%20Web%20Channels\2.%20Artwork%20Documents\Artwork%20Templates\1.%20Templates\Perfect%20Bound%20Booklet\350gsm%20Silk%20Cover%20-%20150gsm%20Silk%20Inner\A5\A5-Landscape\A5_Double_Perfect%20Bound_74pp_Landscape" TargetMode="External"/><Relationship Id="rId368" Type="http://purl.oclc.org/ooxml/officeDocument/relationships/hyperlink" Target="file:///\\ip-app07\BTG%20Artwork\3.%20Web%20Channels\2.%20Artwork%20Documents\Artwork%20Templates\1.%20Templates\Perfect%20Bound%20Booklet\350gsm%20Silk%20Cover%20-%20150gsm%20Silk%20Inner\148\148x148-Landscape\148%20x%20148_Double_Perfect%20Bound_116pp_Landscape" TargetMode="External"/><Relationship Id="rId389" Type="http://purl.oclc.org/ooxml/officeDocument/relationships/hyperlink" Target="file:///\\ip-app07\BTG%20Artwork\3.%20Web%20Channels\2.%20Artwork%20Documents\Artwork%20Templates\1.%20Templates\Perfect%20Bound%20Booklet\350gsm%20Silk%20Cover%20-%20150gsm%20Silk%20Inner\210\210x210-Portrait\210%20x%20210_Double_Perfect%20Bound_76pp_Portrait" TargetMode="External"/><Relationship Id="rId172" Type="http://purl.oclc.org/ooxml/officeDocument/relationships/hyperlink" Target="file:///\\ip-app07\BTG%20Artwork\3.%20Web%20Channels\2.%20Artwork%20Documents\Artwork%20Templates\1.%20Templates\Perfect%20Bound%20Booklet\350gsm%20Silk%20Cover%20-%20150gsm%20Silk%20Inner\A5\A5-Landscape\A5_Double_Perfect%20Bound_116pp_Landscape" TargetMode="External"/><Relationship Id="rId193" Type="http://purl.oclc.org/ooxml/officeDocument/relationships/hyperlink" Target="file:///\\ip-app07\BTG%20Artwork\3.%20Web%20Channels\2.%20Artwork%20Documents\Artwork%20Templates\1.%20Templates\Perfect%20Bound%20Booklet\350gsm%20Silk%20Cover%20-%20150gsm%20Silk%20Inner\A6\A6-Portrait\A6_Double_Perfect%20Bound_94pp_Portrait" TargetMode="External"/><Relationship Id="rId207" Type="http://purl.oclc.org/ooxml/officeDocument/relationships/hyperlink" Target="file:///\\ip-app07\BTG%20Artwork\3.%20Web%20Channels\2.%20Artwork%20Documents\Artwork%20Templates\1.%20Templates\Perfect%20Bound%20Booklet\350gsm%20Silk%20Cover%20-%20150gsm%20Silk%20Inner\A6\A6-Landscape\A6_Double_Perfect%20Bound_42pp_Landscape" TargetMode="External"/><Relationship Id="rId228" Type="http://purl.oclc.org/ooxml/officeDocument/relationships/hyperlink" Target="file:///\\ip-app07\BTG%20Artwork\3.%20Web%20Channels\2.%20Artwork%20Documents\Artwork%20Templates\1.%20Templates\Perfect%20Bound%20Booklet\350gsm%20Silk%20Cover%20-%20150gsm%20Silk%20Inner\A6\A6-Landscape\A6_Double_Perfect%20Bound_84pp_Landscape" TargetMode="External"/><Relationship Id="rId249" Type="http://purl.oclc.org/ooxml/officeDocument/relationships/hyperlink" Target="file:///\\ip-app07\BTG%20Artwork\3.%20Web%20Channels\2.%20Artwork%20Documents\Artwork%20Templates\1.%20Templates\Perfect%20Bound%20Booklet\350gsm%20Silk%20Cover%20-%20150gsm%20Silk%20Inner\DL\DL-Portrait\DL_Double_Perfect%20Bound_44pp_Portrait" TargetMode="External"/><Relationship Id="rId414" Type="http://purl.oclc.org/ooxml/officeDocument/relationships/hyperlink" Target="file:///\\ip-app07\BTG%20Artwork\3.%20Web%20Channels\2.%20Artwork%20Documents\Artwork%20Templates\1.%20Templates\Perfect%20Bound%20Booklet\350gsm%20Silk%20Cover%20-%20150gsm%20Silk%20Inner\210\210x210-Landscape\210%20x%20210_Double_Perfect%20Bound_44pp_Landscape" TargetMode="External"/><Relationship Id="rId435" Type="http://purl.oclc.org/ooxml/officeDocument/relationships/hyperlink" Target="file:///\\ip-app07\BTG%20Artwork\3.%20Web%20Channels\2.%20Artwork%20Documents\Artwork%20Templates\1.%20Templates\Perfect%20Bound%20Booklet\350gsm%20Silk%20Cover%20-%20150gsm%20Silk%20Inner\210\210x210-Landscape\210%20x%20210_Double_Perfect%20Bound_86pp_Landscape" TargetMode="External"/><Relationship Id="rId13" Type="http://purl.oclc.org/ooxml/officeDocument/relationships/hyperlink" Target="file:///\\ip-app07\BTG%20Artwork\3.%20Web%20Channels\2.%20Artwork%20Documents\Artwork%20Templates\1.%20Templates\Perfect%20Bound%20Booklet\350gsm%20Silk%20Cover%20-%20150gsm%20Silk%20Inner\A6\A6-Portrait\A6_Double_Perfect%20Bound_40pp_Portrait" TargetMode="External"/><Relationship Id="rId109" Type="http://purl.oclc.org/ooxml/officeDocument/relationships/hyperlink" Target="file:///\\ip-app07\BTG%20Artwork\3.%20Web%20Channels\2.%20Artwork%20Documents\Artwork%20Templates\1.%20Templates\Perfect%20Bound%20Booklet\350gsm%20Silk%20Cover%20-%20150gsm%20Silk%20Inner\A4\A4-Landscape\A4_Double_Perfect%20Bound_118pp_Landscape" TargetMode="External"/><Relationship Id="rId260" Type="http://purl.oclc.org/ooxml/officeDocument/relationships/hyperlink" Target="file:///\\ip-app07\BTG%20Artwork\3.%20Web%20Channels\2.%20Artwork%20Documents\Artwork%20Templates\1.%20Templates\Perfect%20Bound%20Booklet\350gsm%20Silk%20Cover%20-%20150gsm%20Silk%20Inner\DL\DL-Portrait\DL_Double_Perfect%20Bound_66pp_Portrait" TargetMode="External"/><Relationship Id="rId281" Type="http://purl.oclc.org/ooxml/officeDocument/relationships/hyperlink" Target="file:///\\ip-app07\BTG%20Artwork\3.%20Web%20Channels\2.%20Artwork%20Documents\Artwork%20Templates\1.%20Templates\Perfect%20Bound%20Booklet\350gsm%20Silk%20Cover%20-%20150gsm%20Silk%20Inner\DL\DL-Portrait\DL_Double_Perfect%20Bound_108pp_Portrait" TargetMode="External"/><Relationship Id="rId316" Type="http://purl.oclc.org/ooxml/officeDocument/relationships/hyperlink" Target="file:///\\ip-app07\BTG%20Artwork\3.%20Web%20Channels\2.%20Artwork%20Documents\Artwork%20Templates\1.%20Templates\Perfect%20Bound%20Booklet\350gsm%20Silk%20Cover%20-%20150gsm%20Silk%20Inner\148\148x148-Portrait\148%20x%20148_Double_Perfect%20Bound_94pp_Portrait" TargetMode="External"/><Relationship Id="rId337" Type="http://purl.oclc.org/ooxml/officeDocument/relationships/hyperlink" Target="file:///\\ip-app07\BTG%20Artwork\3.%20Web%20Channels\2.%20Artwork%20Documents\Artwork%20Templates\1.%20Templates\Perfect%20Bound%20Booklet\350gsm%20Silk%20Cover%20-%20150gsm%20Silk%20Inner\148\148x148-Landscape\148%20x%20148_Double_Perfect%20Bound_54pp_Landscape" TargetMode="External"/><Relationship Id="rId34" Type="http://purl.oclc.org/ooxml/officeDocument/relationships/hyperlink" Target="file:///\\ip-app07\BTG%20Artwork\3.%20Web%20Channels\2.%20Artwork%20Documents\Artwork%20Templates\1.%20Templates\Perfect%20Bound%20Booklet\350gsm%20Silk%20Cover%20-%20150gsm%20Silk%20Inner\A5\A5-Landscape\A5_Double_Perfect%20Bound_48pp_Landscape" TargetMode="External"/><Relationship Id="rId55" Type="http://purl.oclc.org/ooxml/officeDocument/relationships/hyperlink" Target="file:///\\ip-app07\BTG%20Artwork\3.%20Web%20Channels\2.%20Artwork%20Documents\Artwork%20Templates\1.%20Templates\Perfect%20Bound%20Booklet\350gsm%20Silk%20Cover%20-%20150gsm%20Silk%20Inner\A4\A4-Portrait\A4-74pp-Perfect-Bound-Spine-5.125mm" TargetMode="External"/><Relationship Id="rId76" Type="http://purl.oclc.org/ooxml/officeDocument/relationships/hyperlink" Target="file:///\\ip-app07\BTG%20Artwork\3.%20Web%20Channels\2.%20Artwork%20Documents\Artwork%20Templates\1.%20Templates\Perfect%20Bound%20Booklet\350gsm%20Silk%20Cover%20-%20150gsm%20Silk%20Inner\A4\A4-Portrait\A4-116pp-Perfect-Bound-Spine-7.75mm" TargetMode="External"/><Relationship Id="rId97" Type="http://purl.oclc.org/ooxml/officeDocument/relationships/hyperlink" Target="file:///\\ip-app07\BTG%20Artwork\3.%20Web%20Channels\2.%20Artwork%20Documents\Artwork%20Templates\1.%20Templates\Perfect%20Bound%20Booklet\350gsm%20Silk%20Cover%20-%20150gsm%20Silk%20Inner\A4\A4-Landscape\A4_Double_Perfect%20Bound_94pp_Landscape" TargetMode="External"/><Relationship Id="rId120" Type="http://purl.oclc.org/ooxml/officeDocument/relationships/hyperlink" Target="file:///\\ip-app07\BTG%20Artwork\3.%20Web%20Channels\2.%20Artwork%20Documents\Artwork%20Templates\1.%20Templates\Perfect%20Bound%20Booklet\350gsm%20Silk%20Cover%20-%20150gsm%20Silk%20Inner\A5\A5-Portrait\A5_Double_Perfect%20Bound_76pp_Portrait" TargetMode="External"/><Relationship Id="rId141" Type="http://purl.oclc.org/ooxml/officeDocument/relationships/hyperlink" Target="file:///\\ip-app07\BTG%20Artwork\3.%20Web%20Channels\2.%20Artwork%20Documents\Artwork%20Templates\1.%20Templates\Perfect%20Bound%20Booklet\350gsm%20Silk%20Cover%20-%20150gsm%20Silk%20Inner\A5\A5-Portrait\A5_Double_Perfect%20Bound_118pp_Portrait" TargetMode="External"/><Relationship Id="rId358" Type="http://purl.oclc.org/ooxml/officeDocument/relationships/hyperlink" Target="file:///\\ip-app07\BTG%20Artwork\3.%20Web%20Channels\2.%20Artwork%20Documents\Artwork%20Templates\1.%20Templates\Perfect%20Bound%20Booklet\350gsm%20Silk%20Cover%20-%20150gsm%20Silk%20Inner\148\148x148-Landscape\148%20x%20148_Double_Perfect%20Bound_96pp_Landscape" TargetMode="External"/><Relationship Id="rId379" Type="http://purl.oclc.org/ooxml/officeDocument/relationships/hyperlink" Target="file:///\\ip-app07\BTG%20Artwork\3.%20Web%20Channels\2.%20Artwork%20Documents\Artwork%20Templates\1.%20Templates\Perfect%20Bound%20Booklet\350gsm%20Silk%20Cover%20-%20150gsm%20Silk%20Inner\210\210x210-Portrait\210%20x%20210_Double_Perfect%20Bound_56pp_Portrait" TargetMode="External"/><Relationship Id="rId7" Type="http://purl.oclc.org/ooxml/officeDocument/relationships/hyperlink" Target="file:///\\ip-app07\BTG%20Artwork\3.%20Web%20Channels\2.%20Artwork%20Documents\Artwork%20Templates\1.%20Templates\Perfect%20Bound%20Booklet\350gsm%20Silk%20Cover%20-%20150gsm%20Silk%20Inner\A4\A4-Portrait\A4-48pp-Perfect-Bound-Spine-3.5mm" TargetMode="External"/><Relationship Id="rId162" Type="http://purl.oclc.org/ooxml/officeDocument/relationships/hyperlink" Target="file:///\\ip-app07\BTG%20Artwork\3.%20Web%20Channels\2.%20Artwork%20Documents\Artwork%20Templates\1.%20Templates\Perfect%20Bound%20Booklet\350gsm%20Silk%20Cover%20-%20150gsm%20Silk%20Inner\A5\A5-Landscape\A5_Double_Perfect%20Bound_96pp_Landscape" TargetMode="External"/><Relationship Id="rId183" Type="http://purl.oclc.org/ooxml/officeDocument/relationships/hyperlink" Target="file:///\\ip-app07\BTG%20Artwork\3.%20Web%20Channels\2.%20Artwork%20Documents\Artwork%20Templates\1.%20Templates\Perfect%20Bound%20Booklet\350gsm%20Silk%20Cover%20-%20150gsm%20Silk%20Inner\A6\A6-Portrait\A6_Double_Perfect%20Bound_74pp_Portrait" TargetMode="External"/><Relationship Id="rId218" Type="http://purl.oclc.org/ooxml/officeDocument/relationships/hyperlink" Target="file:///\\ip-app07\BTG%20Artwork\3.%20Web%20Channels\2.%20Artwork%20Documents\Artwork%20Templates\1.%20Templates\Perfect%20Bound%20Booklet\350gsm%20Silk%20Cover%20-%20150gsm%20Silk%20Inner\A6\A6-Landscape\A6_Double_Perfect%20Bound_64pp_Landscape" TargetMode="External"/><Relationship Id="rId239" Type="http://purl.oclc.org/ooxml/officeDocument/relationships/hyperlink" Target="file:///\\ip-app07\BTG%20Artwork\3.%20Web%20Channels\2.%20Artwork%20Documents\Artwork%20Templates\1.%20Templates\Perfect%20Bound%20Booklet\350gsm%20Silk%20Cover%20-%20150gsm%20Silk%20Inner\A6\A6-Landscape\A6_Double_Perfect%20Bound_106pp_Landscape" TargetMode="External"/><Relationship Id="rId390" Type="http://purl.oclc.org/ooxml/officeDocument/relationships/hyperlink" Target="file:///\\ip-app07\BTG%20Artwork\3.%20Web%20Channels\2.%20Artwork%20Documents\Artwork%20Templates\1.%20Templates\Perfect%20Bound%20Booklet\350gsm%20Silk%20Cover%20-%20150gsm%20Silk%20Inner\210\210x210-Portrait\210%20x%20210_Double_Perfect%20Bound_78pp_Portrait" TargetMode="External"/><Relationship Id="rId404" Type="http://purl.oclc.org/ooxml/officeDocument/relationships/hyperlink" Target="file:///\\ip-app07\BTG%20Artwork\3.%20Web%20Channels\2.%20Artwork%20Documents\Artwork%20Templates\1.%20Templates\Perfect%20Bound%20Booklet\350gsm%20Silk%20Cover%20-%20150gsm%20Silk%20Inner\210\210x210-Portrait\210%20x%20210_Double_Perfect%20Bound_106pp_Portrait" TargetMode="External"/><Relationship Id="rId425" Type="http://purl.oclc.org/ooxml/officeDocument/relationships/hyperlink" Target="file:///\\ip-app07\BTG%20Artwork\3.%20Web%20Channels\2.%20Artwork%20Documents\Artwork%20Templates\1.%20Templates\Perfect%20Bound%20Booklet\350gsm%20Silk%20Cover%20-%20150gsm%20Silk%20Inner\210\210x210-Landscape\210%20x%20210_Double_Perfect%20Bound_66pp_Landscape" TargetMode="External"/><Relationship Id="rId446" Type="http://purl.oclc.org/ooxml/officeDocument/relationships/hyperlink" Target="file:///\\ip-app07\BTG%20Artwork\3.%20Web%20Channels\2.%20Artwork%20Documents\Artwork%20Templates\1.%20Templates\Perfect%20Bound%20Booklet\350gsm%20Silk%20Cover%20-%20150gsm%20Silk%20Inner\210\210x210-Landscape\210%20x%20210_Double_Perfect%20Bound_108pp_Landscape" TargetMode="External"/><Relationship Id="rId250" Type="http://purl.oclc.org/ooxml/officeDocument/relationships/hyperlink" Target="file:///\\ip-app07\BTG%20Artwork\3.%20Web%20Channels\2.%20Artwork%20Documents\Artwork%20Templates\1.%20Templates\Perfect%20Bound%20Booklet\350gsm%20Silk%20Cover%20-%20150gsm%20Silk%20Inner\DL\DL-Portrait\DL_Double_Perfect%20Bound_46pp_Portrait" TargetMode="External"/><Relationship Id="rId271" Type="http://purl.oclc.org/ooxml/officeDocument/relationships/hyperlink" Target="file:///\\ip-app07\BTG%20Artwork\3.%20Web%20Channels\2.%20Artwork%20Documents\Artwork%20Templates\1.%20Templates\Perfect%20Bound%20Booklet\350gsm%20Silk%20Cover%20-%20150gsm%20Silk%20Inner\DL\DL-Portrait\DL_Double_Perfect%20Bound_88pp_Portrait" TargetMode="External"/><Relationship Id="rId292" Type="http://purl.oclc.org/ooxml/officeDocument/relationships/hyperlink" Target="file:///\\ip-app07\BTG%20Artwork\3.%20Web%20Channels\2.%20Artwork%20Documents\Artwork%20Templates\1.%20Templates\Perfect%20Bound%20Booklet\350gsm%20Silk%20Cover%20-%20150gsm%20Silk%20Inner\148\148x148-Portrait\148%20x%20148_Double_Perfect%20Bound_46pp_Portrait" TargetMode="External"/><Relationship Id="rId306" Type="http://purl.oclc.org/ooxml/officeDocument/relationships/hyperlink" Target="file:///\\ip-app07\BTG%20Artwork\3.%20Web%20Channels\2.%20Artwork%20Documents\Artwork%20Templates\1.%20Templates\Perfect%20Bound%20Booklet\350gsm%20Silk%20Cover%20-%20150gsm%20Silk%20Inner\148\148x148-Portrait\148%20x%20148_Double_Perfect%20Bound_74pp_Portrait" TargetMode="External"/><Relationship Id="rId24" Type="http://purl.oclc.org/ooxml/officeDocument/relationships/hyperlink" Target="file:///\\ip-app07\BTG%20Artwork\3.%20Web%20Channels\2.%20Artwork%20Documents\Artwork%20Templates\1.%20Templates\Perfect%20Bound%20Booklet\350gsm%20Silk%20Cover%20-%20150gsm%20Silk%20Inner\A5\A5-Portrait\A5_Double_Perfect%20Bound_46pp_Portrait" TargetMode="External"/><Relationship Id="rId45" Type="http://purl.oclc.org/ooxml/officeDocument/relationships/hyperlink" Target="file:///\\ip-app07\BTG%20Artwork\3.%20Web%20Channels\2.%20Artwork%20Documents\Artwork%20Templates\1.%20Templates\Perfect%20Bound%20Booklet\350gsm%20Silk%20Cover%20-%20150gsm%20Silk%20Inner\A6\A6-Portrait\A6_Double_Perfect%20Bound_54pp_Portrait" TargetMode="External"/><Relationship Id="rId66" Type="http://purl.oclc.org/ooxml/officeDocument/relationships/hyperlink" Target="file:///\\ip-app07\BTG%20Artwork\3.%20Web%20Channels\2.%20Artwork%20Documents\Artwork%20Templates\1.%20Templates\Perfect%20Bound%20Booklet\350gsm%20Silk%20Cover%20-%20150gsm%20Silk%20Inner\A4\A4-Portrait\A4-96pp-Perfect-Bound-Spine-6.5mm" TargetMode="External"/><Relationship Id="rId87" Type="http://purl.oclc.org/ooxml/officeDocument/relationships/hyperlink" Target="file:///\\ip-app07\BTG%20Artwork\3.%20Web%20Channels\2.%20Artwork%20Documents\Artwork%20Templates\1.%20Templates\Perfect%20Bound%20Booklet\350gsm%20Silk%20Cover%20-%20150gsm%20Silk%20Inner\A4\A4-Landscape\A4_Double_Perfect%20Bound_74pp_Landscape" TargetMode="External"/><Relationship Id="rId110" Type="http://purl.oclc.org/ooxml/officeDocument/relationships/hyperlink" Target="file:///\\ip-app07\BTG%20Artwork\3.%20Web%20Channels\2.%20Artwork%20Documents\Artwork%20Templates\1.%20Templates\Perfect%20Bound%20Booklet\350gsm%20Silk%20Cover%20-%20150gsm%20Silk%20Inner\A4\A4-Landscape\A4_Double_Perfect%20Bound_120pp_Landscape" TargetMode="External"/><Relationship Id="rId131" Type="http://purl.oclc.org/ooxml/officeDocument/relationships/hyperlink" Target="file:///\\ip-app07\BTG%20Artwork\3.%20Web%20Channels\2.%20Artwork%20Documents\Artwork%20Templates\1.%20Templates\Perfect%20Bound%20Booklet\350gsm%20Silk%20Cover%20-%20150gsm%20Silk%20Inner\A5\A5-Portrait\A5_Double_Perfect%20Bound_98pp_Portrait" TargetMode="External"/><Relationship Id="rId327" Type="http://purl.oclc.org/ooxml/officeDocument/relationships/hyperlink" Target="file:///\\ip-app07\BTG%20Artwork\3.%20Web%20Channels\2.%20Artwork%20Documents\Artwork%20Templates\1.%20Templates\Perfect%20Bound%20Booklet\350gsm%20Silk%20Cover%20-%20150gsm%20Silk%20Inner\148\148x148-Portrait\148%20x%20148_Double_Perfect%20Bound_116pp_Portrait" TargetMode="External"/><Relationship Id="rId348" Type="http://purl.oclc.org/ooxml/officeDocument/relationships/hyperlink" Target="file:///\\ip-app07\BTG%20Artwork\3.%20Web%20Channels\2.%20Artwork%20Documents\Artwork%20Templates\1.%20Templates\Perfect%20Bound%20Booklet\350gsm%20Silk%20Cover%20-%20150gsm%20Silk%20Inner\148\148x148-Landscape\148%20x%20148_Double_Perfect%20Bound_76pp_Landscape" TargetMode="External"/><Relationship Id="rId369" Type="http://purl.oclc.org/ooxml/officeDocument/relationships/hyperlink" Target="file:///\\ip-app07\BTG%20Artwork\3.%20Web%20Channels\2.%20Artwork%20Documents\Artwork%20Templates\1.%20Templates\Perfect%20Bound%20Booklet\350gsm%20Silk%20Cover%20-%20150gsm%20Silk%20Inner\148\148x148-Landscape\148%20x%20148_Double_Perfect%20Bound_118pp_Landscape" TargetMode="External"/><Relationship Id="rId152" Type="http://purl.oclc.org/ooxml/officeDocument/relationships/hyperlink" Target="file:///\\ip-app07\BTG%20Artwork\3.%20Web%20Channels\2.%20Artwork%20Documents\Artwork%20Templates\1.%20Templates\Perfect%20Bound%20Booklet\350gsm%20Silk%20Cover%20-%20150gsm%20Silk%20Inner\A5\A5-Landscape\A5_Double_Perfect%20Bound_76pp_Landscape" TargetMode="External"/><Relationship Id="rId173" Type="http://purl.oclc.org/ooxml/officeDocument/relationships/hyperlink" Target="file:///\\ip-app07\BTG%20Artwork\3.%20Web%20Channels\2.%20Artwork%20Documents\Artwork%20Templates\1.%20Templates\Perfect%20Bound%20Booklet\350gsm%20Silk%20Cover%20-%20150gsm%20Silk%20Inner\A5\A5-Landscape\A5_Double_Perfect%20Bound_118pp_Landscape" TargetMode="External"/><Relationship Id="rId194" Type="http://purl.oclc.org/ooxml/officeDocument/relationships/hyperlink" Target="file:///\\ip-app07\BTG%20Artwork\3.%20Web%20Channels\2.%20Artwork%20Documents\Artwork%20Templates\1.%20Templates\Perfect%20Bound%20Booklet\350gsm%20Silk%20Cover%20-%20150gsm%20Silk%20Inner\A6\A6-Portrait\A6_Double_Perfect%20Bound_96pp_Portrait" TargetMode="External"/><Relationship Id="rId208" Type="http://purl.oclc.org/ooxml/officeDocument/relationships/hyperlink" Target="file:///\\ip-app07\BTG%20Artwork\3.%20Web%20Channels\2.%20Artwork%20Documents\Artwork%20Templates\1.%20Templates\Perfect%20Bound%20Booklet\350gsm%20Silk%20Cover%20-%20150gsm%20Silk%20Inner\A6\A6-Landscape\A6_Double_Perfect%20Bound_44pp_Landscape" TargetMode="External"/><Relationship Id="rId229" Type="http://purl.oclc.org/ooxml/officeDocument/relationships/hyperlink" Target="file:///\\ip-app07\BTG%20Artwork\3.%20Web%20Channels\2.%20Artwork%20Documents\Artwork%20Templates\1.%20Templates\Perfect%20Bound%20Booklet\350gsm%20Silk%20Cover%20-%20150gsm%20Silk%20Inner\A6\A6-Landscape\A6_Double_Perfect%20Bound_86pp_Landscape" TargetMode="External"/><Relationship Id="rId380" Type="http://purl.oclc.org/ooxml/officeDocument/relationships/hyperlink" Target="file:///\\ip-app07\BTG%20Artwork\3.%20Web%20Channels\2.%20Artwork%20Documents\Artwork%20Templates\1.%20Templates\Perfect%20Bound%20Booklet\350gsm%20Silk%20Cover%20-%20150gsm%20Silk%20Inner\210\210x210-Portrait\210%20x%20210_Double_Perfect%20Bound_58pp_Portrait" TargetMode="External"/><Relationship Id="rId415" Type="http://purl.oclc.org/ooxml/officeDocument/relationships/hyperlink" Target="file:///\\ip-app07\BTG%20Artwork\3.%20Web%20Channels\2.%20Artwork%20Documents\Artwork%20Templates\1.%20Templates\Perfect%20Bound%20Booklet\350gsm%20Silk%20Cover%20-%20150gsm%20Silk%20Inner\210\210x210-Landscape\210%20x%20210_Double_Perfect%20Bound_46pp_Landscape" TargetMode="External"/><Relationship Id="rId436" Type="http://purl.oclc.org/ooxml/officeDocument/relationships/hyperlink" Target="file:///\\ip-app07\BTG%20Artwork\3.%20Web%20Channels\2.%20Artwork%20Documents\Artwork%20Templates\1.%20Templates\Perfect%20Bound%20Booklet\350gsm%20Silk%20Cover%20-%20150gsm%20Silk%20Inner\210\210x210-Landscape\210%20x%20210_Double_Perfect%20Bound_88pp_Landscape" TargetMode="External"/><Relationship Id="rId240" Type="http://purl.oclc.org/ooxml/officeDocument/relationships/hyperlink" Target="file:///\\ip-app07\BTG%20Artwork\3.%20Web%20Channels\2.%20Artwork%20Documents\Artwork%20Templates\1.%20Templates\Perfect%20Bound%20Booklet\350gsm%20Silk%20Cover%20-%20150gsm%20Silk%20Inner\A6\A6-Landscape\A6_Double_Perfect%20Bound_108pp_Landscape" TargetMode="External"/><Relationship Id="rId261" Type="http://purl.oclc.org/ooxml/officeDocument/relationships/hyperlink" Target="file:///\\ip-app07\BTG%20Artwork\3.%20Web%20Channels\2.%20Artwork%20Documents\Artwork%20Templates\1.%20Templates\Perfect%20Bound%20Booklet\350gsm%20Silk%20Cover%20-%20150gsm%20Silk%20Inner\DL\DL-Portrait\DL_Double_Perfect%20Bound_68pp_Portrait" TargetMode="External"/><Relationship Id="rId14" Type="http://purl.oclc.org/ooxml/officeDocument/relationships/hyperlink" Target="file:///\\ip-app07\BTG%20Artwork\3.%20Web%20Channels\2.%20Artwork%20Documents\Artwork%20Templates\1.%20Templates\Perfect%20Bound%20Booklet\350gsm%20Silk%20Cover%20-%20150gsm%20Silk%20Inner\A6\A6-Landscape\A6_Double_Perfect%20Bound_40pp_Landscape" TargetMode="External"/><Relationship Id="rId35" Type="http://purl.oclc.org/ooxml/officeDocument/relationships/hyperlink" Target="file:///\\ip-app07\BTG%20Artwork\3.%20Web%20Channels\2.%20Artwork%20Documents\Artwork%20Templates\1.%20Templates\Perfect%20Bound%20Booklet\350gsm%20Silk%20Cover%20-%20150gsm%20Silk%20Inner\A5\A5-Landscape\A5_Double_Perfect%20Bound_50pp_Landscape" TargetMode="External"/><Relationship Id="rId56" Type="http://purl.oclc.org/ooxml/officeDocument/relationships/hyperlink" Target="file:///\\ip-app07\BTG%20Artwork\3.%20Web%20Channels\2.%20Artwork%20Documents\Artwork%20Templates\1.%20Templates\Perfect%20Bound%20Booklet\350gsm%20Silk%20Cover%20-%20150gsm%20Silk%20Inner\A4\A4-Portrait\A4-76pp-Perfect-Bound-Spine-5.25mm" TargetMode="External"/><Relationship Id="rId77" Type="http://purl.oclc.org/ooxml/officeDocument/relationships/hyperlink" Target="file:///\\ip-app07\BTG%20Artwork\3.%20Web%20Channels\2.%20Artwork%20Documents\Artwork%20Templates\1.%20Templates\Perfect%20Bound%20Booklet\350gsm%20Silk%20Cover%20-%20150gsm%20Silk%20Inner\A4\A4-Portrait\A4-118pp-Perfect-Bound-Spine-7.875mm" TargetMode="External"/><Relationship Id="rId100" Type="http://purl.oclc.org/ooxml/officeDocument/relationships/hyperlink" Target="file:///\\ip-app07\BTG%20Artwork\3.%20Web%20Channels\2.%20Artwork%20Documents\Artwork%20Templates\1.%20Templates\Perfect%20Bound%20Booklet\350gsm%20Silk%20Cover%20-%20150gsm%20Silk%20Inner\A4\A4-Landscape\A4_Double_Perfect%20Bound_100pp_Landscape" TargetMode="External"/><Relationship Id="rId282" Type="http://purl.oclc.org/ooxml/officeDocument/relationships/hyperlink" Target="file:///\\ip-app07\BTG%20Artwork\3.%20Web%20Channels\2.%20Artwork%20Documents\Artwork%20Templates\1.%20Templates\Perfect%20Bound%20Booklet\350gsm%20Silk%20Cover%20-%20150gsm%20Silk%20Inner\DL\DL-Portrait\DL_Double_Perfect%20Bound_110pp_Portrait" TargetMode="External"/><Relationship Id="rId317" Type="http://purl.oclc.org/ooxml/officeDocument/relationships/hyperlink" Target="file:///\\ip-app07\BTG%20Artwork\3.%20Web%20Channels\2.%20Artwork%20Documents\Artwork%20Templates\1.%20Templates\Perfect%20Bound%20Booklet\350gsm%20Silk%20Cover%20-%20150gsm%20Silk%20Inner\148\148x148-Portrait\148%20x%20148_Double_Perfect%20Bound_96pp_Portrait" TargetMode="External"/><Relationship Id="rId338" Type="http://purl.oclc.org/ooxml/officeDocument/relationships/hyperlink" Target="file:///\\ip-app07\BTG%20Artwork\3.%20Web%20Channels\2.%20Artwork%20Documents\Artwork%20Templates\1.%20Templates\Perfect%20Bound%20Booklet\350gsm%20Silk%20Cover%20-%20150gsm%20Silk%20Inner\148\148x148-Landscape\148%20x%20148_Double_Perfect%20Bound_56pp_Landscape" TargetMode="External"/><Relationship Id="rId359" Type="http://purl.oclc.org/ooxml/officeDocument/relationships/hyperlink" Target="file:///\\ip-app07\BTG%20Artwork\3.%20Web%20Channels\2.%20Artwork%20Documents\Artwork%20Templates\1.%20Templates\Perfect%20Bound%20Booklet\350gsm%20Silk%20Cover%20-%20150gsm%20Silk%20Inner\148\148x148-Landscape\148%20x%20148_Double_Perfect%20Bound_98pp_Landscape" TargetMode="External"/><Relationship Id="rId8" Type="http://purl.oclc.org/ooxml/officeDocument/relationships/hyperlink" Target="file:///\\ip-app07\BTG%20Artwork\3.%20Web%20Channels\2.%20Artwork%20Documents\Artwork%20Templates\1.%20Templates\Perfect%20Bound%20Booklet\350gsm%20Silk%20Cover%20-%20150gsm%20Silk%20Inner\A4\A4-Portrait\A4-50pp-Perfect-Bound-Spine-3.625mm" TargetMode="External"/><Relationship Id="rId98" Type="http://purl.oclc.org/ooxml/officeDocument/relationships/hyperlink" Target="file:///\\ip-app07\BTG%20Artwork\3.%20Web%20Channels\2.%20Artwork%20Documents\Artwork%20Templates\1.%20Templates\Perfect%20Bound%20Booklet\350gsm%20Silk%20Cover%20-%20150gsm%20Silk%20Inner\A4\A4-Landscape\A4_Double_Perfect%20Bound_96pp_Landscape" TargetMode="External"/><Relationship Id="rId121" Type="http://purl.oclc.org/ooxml/officeDocument/relationships/hyperlink" Target="file:///\\ip-app07\BTG%20Artwork\3.%20Web%20Channels\2.%20Artwork%20Documents\Artwork%20Templates\1.%20Templates\Perfect%20Bound%20Booklet\350gsm%20Silk%20Cover%20-%20150gsm%20Silk%20Inner\A5\A5-Portrait\A5_Double_Perfect%20Bound_78pp_Portrait" TargetMode="External"/><Relationship Id="rId142" Type="http://purl.oclc.org/ooxml/officeDocument/relationships/hyperlink" Target="file:///\\ip-app07\BTG%20Artwork\3.%20Web%20Channels\2.%20Artwork%20Documents\Artwork%20Templates\1.%20Templates\Perfect%20Bound%20Booklet\350gsm%20Silk%20Cover%20-%20150gsm%20Silk%20Inner\A5\A5-Portrait\A5_Double_Perfect%20Bound_120pp_Portrait" TargetMode="External"/><Relationship Id="rId163" Type="http://purl.oclc.org/ooxml/officeDocument/relationships/hyperlink" Target="file:///\\ip-app07\BTG%20Artwork\3.%20Web%20Channels\2.%20Artwork%20Documents\Artwork%20Templates\1.%20Templates\Perfect%20Bound%20Booklet\350gsm%20Silk%20Cover%20-%20150gsm%20Silk%20Inner\A5\A5-Landscape\A5_Double_Perfect%20Bound_98pp_Landscape" TargetMode="External"/><Relationship Id="rId184" Type="http://purl.oclc.org/ooxml/officeDocument/relationships/hyperlink" Target="file:///\\ip-app07\BTG%20Artwork\3.%20Web%20Channels\2.%20Artwork%20Documents\Artwork%20Templates\1.%20Templates\Perfect%20Bound%20Booklet\350gsm%20Silk%20Cover%20-%20150gsm%20Silk%20Inner\A6\A6-Portrait\A6_Double_Perfect%20Bound_76pp_Portrait" TargetMode="External"/><Relationship Id="rId219" Type="http://purl.oclc.org/ooxml/officeDocument/relationships/hyperlink" Target="file:///\\ip-app07\BTG%20Artwork\3.%20Web%20Channels\2.%20Artwork%20Documents\Artwork%20Templates\1.%20Templates\Perfect%20Bound%20Booklet\350gsm%20Silk%20Cover%20-%20150gsm%20Silk%20Inner\A6\A6-Landscape\A6_Double_Perfect%20Bound_66pp_Landscape" TargetMode="External"/><Relationship Id="rId370" Type="http://purl.oclc.org/ooxml/officeDocument/relationships/hyperlink" Target="file:///\\ip-app07\BTG%20Artwork\3.%20Web%20Channels\2.%20Artwork%20Documents\Artwork%20Templates\1.%20Templates\Perfect%20Bound%20Booklet\350gsm%20Silk%20Cover%20-%20150gsm%20Silk%20Inner\148\148x148-Landscape\148%20x%20148_Double_Perfect%20Bound_120pp_Landscape" TargetMode="External"/><Relationship Id="rId391" Type="http://purl.oclc.org/ooxml/officeDocument/relationships/hyperlink" Target="file:///\\ip-app07\BTG%20Artwork\3.%20Web%20Channels\2.%20Artwork%20Documents\Artwork%20Templates\1.%20Templates\Perfect%20Bound%20Booklet\350gsm%20Silk%20Cover%20-%20150gsm%20Silk%20Inner\210\210x210-Portrait\210%20x%20210_Double_Perfect%20Bound_80pp_Portrait" TargetMode="External"/><Relationship Id="rId405" Type="http://purl.oclc.org/ooxml/officeDocument/relationships/hyperlink" Target="file:///\\ip-app07\BTG%20Artwork\3.%20Web%20Channels\2.%20Artwork%20Documents\Artwork%20Templates\1.%20Templates\Perfect%20Bound%20Booklet\350gsm%20Silk%20Cover%20-%20150gsm%20Silk%20Inner\210\210x210-Portrait\210%20x%20210_Double_Perfect%20Bound_108pp_Portrait" TargetMode="External"/><Relationship Id="rId426" Type="http://purl.oclc.org/ooxml/officeDocument/relationships/hyperlink" Target="file:///\\ip-app07\BTG%20Artwork\3.%20Web%20Channels\2.%20Artwork%20Documents\Artwork%20Templates\1.%20Templates\Perfect%20Bound%20Booklet\350gsm%20Silk%20Cover%20-%20150gsm%20Silk%20Inner\210\210x210-Landscape\210%20x%20210_Double_Perfect%20Bound_68pp_Landscape" TargetMode="External"/><Relationship Id="rId447" Type="http://purl.oclc.org/ooxml/officeDocument/relationships/hyperlink" Target="file:///\\ip-app07\BTG%20Artwork\3.%20Web%20Channels\2.%20Artwork%20Documents\Artwork%20Templates\1.%20Templates\Perfect%20Bound%20Booklet\350gsm%20Silk%20Cover%20-%20150gsm%20Silk%20Inner\210\210x210-Landscape\210%20x%20210_Double_Perfect%20Bound_110pp_Landscape" TargetMode="External"/><Relationship Id="rId230" Type="http://purl.oclc.org/ooxml/officeDocument/relationships/hyperlink" Target="file:///\\ip-app07\BTG%20Artwork\3.%20Web%20Channels\2.%20Artwork%20Documents\Artwork%20Templates\1.%20Templates\Perfect%20Bound%20Booklet\350gsm%20Silk%20Cover%20-%20150gsm%20Silk%20Inner\A6\A6-Landscape\A6_Double_Perfect%20Bound_88pp_Landscape" TargetMode="External"/><Relationship Id="rId251" Type="http://purl.oclc.org/ooxml/officeDocument/relationships/hyperlink" Target="file:///\\ip-app07\BTG%20Artwork\3.%20Web%20Channels\2.%20Artwork%20Documents\Artwork%20Templates\1.%20Templates\Perfect%20Bound%20Booklet\350gsm%20Silk%20Cover%20-%20150gsm%20Silk%20Inner\DL\DL-Portrait\DL_Double_Perfect%20Bound_48pp_Portrait" TargetMode="External"/><Relationship Id="rId25" Type="http://purl.oclc.org/ooxml/officeDocument/relationships/hyperlink" Target="file:///\\ip-app07\BTG%20Artwork\3.%20Web%20Channels\2.%20Artwork%20Documents\Artwork%20Templates\1.%20Templates\Perfect%20Bound%20Booklet\350gsm%20Silk%20Cover%20-%20150gsm%20Silk%20Inner\A5\A5-Portrait\A5_Double_Perfect%20Bound_44pp_Portrait" TargetMode="External"/><Relationship Id="rId46" Type="http://purl.oclc.org/ooxml/officeDocument/relationships/hyperlink" Target="file:///\\ip-app07\BTG%20Artwork\3.%20Web%20Channels\2.%20Artwork%20Documents\Artwork%20Templates\1.%20Templates\Perfect%20Bound%20Booklet\350gsm%20Silk%20Cover%20-%20150gsm%20Silk%20Inner\A6\A6-Portrait\A6_Double_Perfect%20Bound_56pp_Portrait" TargetMode="External"/><Relationship Id="rId67" Type="http://purl.oclc.org/ooxml/officeDocument/relationships/hyperlink" Target="file:///\\ip-app07\BTG%20Artwork\3.%20Web%20Channels\2.%20Artwork%20Documents\Artwork%20Templates\1.%20Templates\Perfect%20Bound%20Booklet\350gsm%20Silk%20Cover%20-%20150gsm%20Silk%20Inner\A4\A4-Portrait\A4-98pp-Perfect-Bound-Spine-6.625mm" TargetMode="External"/><Relationship Id="rId272" Type="http://purl.oclc.org/ooxml/officeDocument/relationships/hyperlink" Target="file:///\\ip-app07\BTG%20Artwork\3.%20Web%20Channels\2.%20Artwork%20Documents\Artwork%20Templates\1.%20Templates\Perfect%20Bound%20Booklet\350gsm%20Silk%20Cover%20-%20150gsm%20Silk%20Inner\DL\DL-Portrait\DL_Double_Perfect%20Bound_90pp_Portrait" TargetMode="External"/><Relationship Id="rId293" Type="http://purl.oclc.org/ooxml/officeDocument/relationships/hyperlink" Target="file:///\\ip-app07\BTG%20Artwork\3.%20Web%20Channels\2.%20Artwork%20Documents\Artwork%20Templates\1.%20Templates\Perfect%20Bound%20Booklet\350gsm%20Silk%20Cover%20-%20150gsm%20Silk%20Inner\148\148x148-Portrait\148%20x%20148_Double_Perfect%20Bound_48pp_Portrait" TargetMode="External"/><Relationship Id="rId307" Type="http://purl.oclc.org/ooxml/officeDocument/relationships/hyperlink" Target="file:///\\ip-app07\BTG%20Artwork\3.%20Web%20Channels\2.%20Artwork%20Documents\Artwork%20Templates\1.%20Templates\Perfect%20Bound%20Booklet\350gsm%20Silk%20Cover%20-%20150gsm%20Silk%20Inner\148\148x148-Portrait\148%20x%20148_Double_Perfect%20Bound_76pp_Portrait" TargetMode="External"/><Relationship Id="rId328" Type="http://purl.oclc.org/ooxml/officeDocument/relationships/hyperlink" Target="file:///\\ip-app07\BTG%20Artwork\3.%20Web%20Channels\2.%20Artwork%20Documents\Artwork%20Templates\1.%20Templates\Perfect%20Bound%20Booklet\350gsm%20Silk%20Cover%20-%20150gsm%20Silk%20Inner\148\148x148-Portrait\148%20x%20148_Double_Perfect%20Bound_118pp_Portrait" TargetMode="External"/><Relationship Id="rId349" Type="http://purl.oclc.org/ooxml/officeDocument/relationships/hyperlink" Target="file:///\\ip-app07\BTG%20Artwork\3.%20Web%20Channels\2.%20Artwork%20Documents\Artwork%20Templates\1.%20Templates\Perfect%20Bound%20Booklet\350gsm%20Silk%20Cover%20-%20150gsm%20Silk%20Inner\148\148x148-Landscape\148%20x%20148_Double_Perfect%20Bound_78pp_Landscape" TargetMode="External"/><Relationship Id="rId88" Type="http://purl.oclc.org/ooxml/officeDocument/relationships/hyperlink" Target="file:///\\ip-app07\BTG%20Artwork\3.%20Web%20Channels\2.%20Artwork%20Documents\Artwork%20Templates\1.%20Templates\Perfect%20Bound%20Booklet\350gsm%20Silk%20Cover%20-%20150gsm%20Silk%20Inner\A4\A4-Landscape\A4_Double_Perfect%20Bound_76pp_Landscape" TargetMode="External"/><Relationship Id="rId111" Type="http://purl.oclc.org/ooxml/officeDocument/relationships/hyperlink" Target="file:///\\ip-app07\BTG%20Artwork\3.%20Web%20Channels\2.%20Artwork%20Documents\Artwork%20Templates\1.%20Templates\Perfect%20Bound%20Booklet\350gsm%20Silk%20Cover%20-%20150gsm%20Silk%20Inner\A5\A5-Portrait\A5_Double_Perfect%20Bound_58pp_Portrait" TargetMode="External"/><Relationship Id="rId132" Type="http://purl.oclc.org/ooxml/officeDocument/relationships/hyperlink" Target="file:///\\ip-app07\BTG%20Artwork\3.%20Web%20Channels\2.%20Artwork%20Documents\Artwork%20Templates\1.%20Templates\Perfect%20Bound%20Booklet\350gsm%20Silk%20Cover%20-%20150gsm%20Silk%20Inner\A5\A5-Portrait\A5_Double_Perfect%20Bound_100pp_Portrait" TargetMode="External"/><Relationship Id="rId153" Type="http://purl.oclc.org/ooxml/officeDocument/relationships/hyperlink" Target="file:///\\ip-app07\BTG%20Artwork\3.%20Web%20Channels\2.%20Artwork%20Documents\Artwork%20Templates\1.%20Templates\Perfect%20Bound%20Booklet\350gsm%20Silk%20Cover%20-%20150gsm%20Silk%20Inner\A5\A5-Landscape\A5_Double_Perfect%20Bound_78pp_Landscape" TargetMode="External"/><Relationship Id="rId174" Type="http://purl.oclc.org/ooxml/officeDocument/relationships/hyperlink" Target="file:///\\ip-app07\BTG%20Artwork\3.%20Web%20Channels\2.%20Artwork%20Documents\Artwork%20Templates\1.%20Templates\Perfect%20Bound%20Booklet\350gsm%20Silk%20Cover%20-%20150gsm%20Silk%20Inner\A5\A5-Landscape\A5_Double_Perfect%20Bound_120pp_Landscape" TargetMode="External"/><Relationship Id="rId195" Type="http://purl.oclc.org/ooxml/officeDocument/relationships/hyperlink" Target="file:///\\ip-app07\BTG%20Artwork\3.%20Web%20Channels\2.%20Artwork%20Documents\Artwork%20Templates\1.%20Templates\Perfect%20Bound%20Booklet\350gsm%20Silk%20Cover%20-%20150gsm%20Silk%20Inner\A6\A6-Portrait\A6_Double_Perfect%20Bound_98pp_Portrait" TargetMode="External"/><Relationship Id="rId209" Type="http://purl.oclc.org/ooxml/officeDocument/relationships/hyperlink" Target="file:///\\ip-app07\BTG%20Artwork\3.%20Web%20Channels\2.%20Artwork%20Documents\Artwork%20Templates\1.%20Templates\Perfect%20Bound%20Booklet\350gsm%20Silk%20Cover%20-%20150gsm%20Silk%20Inner\A6\A6-Landscape\A6_Double_Perfect%20Bound_46pp_Landscape" TargetMode="External"/><Relationship Id="rId360" Type="http://purl.oclc.org/ooxml/officeDocument/relationships/hyperlink" Target="file:///\\ip-app07\BTG%20Artwork\3.%20Web%20Channels\2.%20Artwork%20Documents\Artwork%20Templates\1.%20Templates\Perfect%20Bound%20Booklet\350gsm%20Silk%20Cover%20-%20150gsm%20Silk%20Inner\148\148x148-Landscape\148%20x%20148_Double_Perfect%20Bound_100pp_Landscape" TargetMode="External"/><Relationship Id="rId381" Type="http://purl.oclc.org/ooxml/officeDocument/relationships/hyperlink" Target="file:///\\ip-app07\BTG%20Artwork\3.%20Web%20Channels\2.%20Artwork%20Documents\Artwork%20Templates\1.%20Templates\Perfect%20Bound%20Booklet\350gsm%20Silk%20Cover%20-%20150gsm%20Silk%20Inner\210\210x210-Portrait\210%20x%20210_Double_Perfect%20Bound_60pp_Portrait" TargetMode="External"/><Relationship Id="rId416" Type="http://purl.oclc.org/ooxml/officeDocument/relationships/hyperlink" Target="file:///\\ip-app07\BTG%20Artwork\3.%20Web%20Channels\2.%20Artwork%20Documents\Artwork%20Templates\1.%20Templates\Perfect%20Bound%20Booklet\350gsm%20Silk%20Cover%20-%20150gsm%20Silk%20Inner\210\210x210-Landscape\210%20x%20210_Double_Perfect%20Bound_48pp_Landscape" TargetMode="External"/><Relationship Id="rId220" Type="http://purl.oclc.org/ooxml/officeDocument/relationships/hyperlink" Target="file:///\\ip-app07\BTG%20Artwork\3.%20Web%20Channels\2.%20Artwork%20Documents\Artwork%20Templates\1.%20Templates\Perfect%20Bound%20Booklet\350gsm%20Silk%20Cover%20-%20150gsm%20Silk%20Inner\A6\A6-Landscape\A6_Double_Perfect%20Bound_68pp_Landscape" TargetMode="External"/><Relationship Id="rId241" Type="http://purl.oclc.org/ooxml/officeDocument/relationships/hyperlink" Target="file:///\\ip-app07\BTG%20Artwork\3.%20Web%20Channels\2.%20Artwork%20Documents\Artwork%20Templates\1.%20Templates\Perfect%20Bound%20Booklet\350gsm%20Silk%20Cover%20-%20150gsm%20Silk%20Inner\A6\A6-Landscape\A6_Double_Perfect%20Bound_110pp_Landscape" TargetMode="External"/><Relationship Id="rId437" Type="http://purl.oclc.org/ooxml/officeDocument/relationships/hyperlink" Target="file:///\\ip-app07\BTG%20Artwork\3.%20Web%20Channels\2.%20Artwork%20Documents\Artwork%20Templates\1.%20Templates\Perfect%20Bound%20Booklet\350gsm%20Silk%20Cover%20-%20150gsm%20Silk%20Inner\210\210x210-Landscape\210%20x%20210_Double_Perfect%20Bound_90pp_Landscape" TargetMode="External"/><Relationship Id="rId15" Type="http://purl.oclc.org/ooxml/officeDocument/relationships/hyperlink" Target="file:///\\ip-app07\BTG%20Artwork\3.%20Web%20Channels\2.%20Artwork%20Documents\Artwork%20Templates\1.%20Templates\Perfect%20Bound%20Booklet\350gsm%20Silk%20Cover%20-%20150gsm%20Silk%20Inner\A5\A5-Portrait\A5_Double_Perfect%20Bound_42pp_Portrait" TargetMode="External"/><Relationship Id="rId36" Type="http://purl.oclc.org/ooxml/officeDocument/relationships/hyperlink" Target="file:///\\ip-app07\BTG%20Artwork\3.%20Web%20Channels\2.%20Artwork%20Documents\Artwork%20Templates\1.%20Templates\Perfect%20Bound%20Booklet\350gsm%20Silk%20Cover%20-%20150gsm%20Silk%20Inner\A5\A5-Landscape\A5_Double_Perfect%20Bound_52pp_Landscape" TargetMode="External"/><Relationship Id="rId57" Type="http://purl.oclc.org/ooxml/officeDocument/relationships/hyperlink" Target="file:///\\ip-app07\BTG%20Artwork\3.%20Web%20Channels\2.%20Artwork%20Documents\Artwork%20Templates\1.%20Templates\Perfect%20Bound%20Booklet\350gsm%20Silk%20Cover%20-%20150gsm%20Silk%20Inner\A4\A4-Portrait\A4-78pp-Perfect-Bound-Spine-5.375mm" TargetMode="External"/><Relationship Id="rId262" Type="http://purl.oclc.org/ooxml/officeDocument/relationships/hyperlink" Target="file:///\\ip-app07\BTG%20Artwork\3.%20Web%20Channels\2.%20Artwork%20Documents\Artwork%20Templates\1.%20Templates\Perfect%20Bound%20Booklet\350gsm%20Silk%20Cover%20-%20150gsm%20Silk%20Inner\DL\DL-Portrait\DL_Double_Perfect%20Bound_70pp_Portrait" TargetMode="External"/><Relationship Id="rId283" Type="http://purl.oclc.org/ooxml/officeDocument/relationships/hyperlink" Target="file:///\\ip-app07\BTG%20Artwork\3.%20Web%20Channels\2.%20Artwork%20Documents\Artwork%20Templates\1.%20Templates\Perfect%20Bound%20Booklet\350gsm%20Silk%20Cover%20-%20150gsm%20Silk%20Inner\DL\DL-Portrait\DL_Double_Perfect%20Bound_112pp_Portrait" TargetMode="External"/><Relationship Id="rId318" Type="http://purl.oclc.org/ooxml/officeDocument/relationships/hyperlink" Target="file:///\\ip-app07\BTG%20Artwork\3.%20Web%20Channels\2.%20Artwork%20Documents\Artwork%20Templates\1.%20Templates\Perfect%20Bound%20Booklet\350gsm%20Silk%20Cover%20-%20150gsm%20Silk%20Inner\148\148x148-Portrait\148%20x%20148_Double_Perfect%20Bound_98pp_Portrait" TargetMode="External"/><Relationship Id="rId339" Type="http://purl.oclc.org/ooxml/officeDocument/relationships/hyperlink" Target="file:///\\ip-app07\BTG%20Artwork\3.%20Web%20Channels\2.%20Artwork%20Documents\Artwork%20Templates\1.%20Templates\Perfect%20Bound%20Booklet\350gsm%20Silk%20Cover%20-%20150gsm%20Silk%20Inner\148\148x148-Landscape\148%20x%20148_Double_Perfect%20Bound_58pp_Landscape" TargetMode="External"/><Relationship Id="rId78" Type="http://purl.oclc.org/ooxml/officeDocument/relationships/hyperlink" Target="file:///\\ip-app07\BTG%20Artwork\3.%20Web%20Channels\2.%20Artwork%20Documents\Artwork%20Templates\1.%20Templates\Perfect%20Bound%20Booklet\350gsm%20Silk%20Cover%20-%20150gsm%20Silk%20Inner\A4\A4-Portrait\A4-120pp-Perfect-Bound-Spine-8mm" TargetMode="External"/><Relationship Id="rId99" Type="http://purl.oclc.org/ooxml/officeDocument/relationships/hyperlink" Target="file:///\\ip-app07\BTG%20Artwork\3.%20Web%20Channels\2.%20Artwork%20Documents\Artwork%20Templates\1.%20Templates\Perfect%20Bound%20Booklet\350gsm%20Silk%20Cover%20-%20150gsm%20Silk%20Inner\A4\A4-Landscape\A4_Double_Perfect%20Bound_98pp_Landscape" TargetMode="External"/><Relationship Id="rId101" Type="http://purl.oclc.org/ooxml/officeDocument/relationships/hyperlink" Target="file:///\\ip-app07\BTG%20Artwork\3.%20Web%20Channels\2.%20Artwork%20Documents\Artwork%20Templates\1.%20Templates\Perfect%20Bound%20Booklet\350gsm%20Silk%20Cover%20-%20150gsm%20Silk%20Inner\A4\A4-Landscape\A4_Double_Perfect%20Bound_102pp_Landscape" TargetMode="External"/><Relationship Id="rId122" Type="http://purl.oclc.org/ooxml/officeDocument/relationships/hyperlink" Target="file:///\\ip-app07\BTG%20Artwork\3.%20Web%20Channels\2.%20Artwork%20Documents\Artwork%20Templates\1.%20Templates\Perfect%20Bound%20Booklet\350gsm%20Silk%20Cover%20-%20150gsm%20Silk%20Inner\A5\A5-Portrait\A5_Double_Perfect%20Bound_80pp_Portrait" TargetMode="External"/><Relationship Id="rId143" Type="http://purl.oclc.org/ooxml/officeDocument/relationships/hyperlink" Target="file:///\\ip-app07\BTG%20Artwork\3.%20Web%20Channels\2.%20Artwork%20Documents\Artwork%20Templates\1.%20Templates\Perfect%20Bound%20Booklet\350gsm%20Silk%20Cover%20-%20150gsm%20Silk%20Inner\A5\A5-Landscape\A5_Double_Perfect%20Bound_58pp_Landscape" TargetMode="External"/><Relationship Id="rId164" Type="http://purl.oclc.org/ooxml/officeDocument/relationships/hyperlink" Target="file:///\\ip-app07\BTG%20Artwork\3.%20Web%20Channels\2.%20Artwork%20Documents\Artwork%20Templates\1.%20Templates\Perfect%20Bound%20Booklet\350gsm%20Silk%20Cover%20-%20150gsm%20Silk%20Inner\A5\A5-Landscape\A5_Double_Perfect%20Bound_100pp_Landscape" TargetMode="External"/><Relationship Id="rId185" Type="http://purl.oclc.org/ooxml/officeDocument/relationships/hyperlink" Target="file:///\\ip-app07\BTG%20Artwork\3.%20Web%20Channels\2.%20Artwork%20Documents\Artwork%20Templates\1.%20Templates\Perfect%20Bound%20Booklet\350gsm%20Silk%20Cover%20-%20150gsm%20Silk%20Inner\A6\A6-Portrait\A6_Double_Perfect%20Bound_78pp_Portrait" TargetMode="External"/><Relationship Id="rId350" Type="http://purl.oclc.org/ooxml/officeDocument/relationships/hyperlink" Target="file:///\\ip-app07\BTG%20Artwork\3.%20Web%20Channels\2.%20Artwork%20Documents\Artwork%20Templates\1.%20Templates\Perfect%20Bound%20Booklet\350gsm%20Silk%20Cover%20-%20150gsm%20Silk%20Inner\148\148x148-Landscape\148%20x%20148_Double_Perfect%20Bound_80pp_Landscape" TargetMode="External"/><Relationship Id="rId371" Type="http://purl.oclc.org/ooxml/officeDocument/relationships/hyperlink" Target="file:///\\ip-app07\BTG%20Artwork\3.%20Web%20Channels\2.%20Artwork%20Documents\Artwork%20Templates\1.%20Templates\Perfect%20Bound%20Booklet\350gsm%20Silk%20Cover%20-%20150gsm%20Silk%20Inner\210\210x210-Portrait\210%20x%20210_Double_Perfect%20Bound_40pp_Portrait" TargetMode="External"/><Relationship Id="rId406" Type="http://purl.oclc.org/ooxml/officeDocument/relationships/hyperlink" Target="file:///\\ip-app07\BTG%20Artwork\3.%20Web%20Channels\2.%20Artwork%20Documents\Artwork%20Templates\1.%20Templates\Perfect%20Bound%20Booklet\350gsm%20Silk%20Cover%20-%20150gsm%20Silk%20Inner\210\210x210-Portrait\210%20x%20210_Double_Perfect%20Bound_110pp_Portrait" TargetMode="External"/><Relationship Id="rId9" Type="http://purl.oclc.org/ooxml/officeDocument/relationships/hyperlink" Target="file:///\\ip-app07\BTG%20Artwork\3.%20Web%20Channels\2.%20Artwork%20Documents\Artwork%20Templates\1.%20Templates\Perfect%20Bound%20Booklet\350gsm%20Silk%20Cover%20-%20150gsm%20Silk%20Inner\A4\A4-Portrait\A4-52pp-Perfect-Bound-Spine-3.75mm" TargetMode="External"/><Relationship Id="rId210" Type="http://purl.oclc.org/ooxml/officeDocument/relationships/hyperlink" Target="file:///\\ip-app07\BTG%20Artwork\3.%20Web%20Channels\2.%20Artwork%20Documents\Artwork%20Templates\1.%20Templates\Perfect%20Bound%20Booklet\350gsm%20Silk%20Cover%20-%20150gsm%20Silk%20Inner\A6\A6-Landscape\A6_Double_Perfect%20Bound_48pp_Landscape" TargetMode="External"/><Relationship Id="rId392" Type="http://purl.oclc.org/ooxml/officeDocument/relationships/hyperlink" Target="file:///\\ip-app07\BTG%20Artwork\3.%20Web%20Channels\2.%20Artwork%20Documents\Artwork%20Templates\1.%20Templates\Perfect%20Bound%20Booklet\350gsm%20Silk%20Cover%20-%20150gsm%20Silk%20Inner\210\210x210-Portrait\210%20x%20210_Double_Perfect%20Bound_82pp_Portrait" TargetMode="External"/><Relationship Id="rId427" Type="http://purl.oclc.org/ooxml/officeDocument/relationships/hyperlink" Target="file:///\\ip-app07\BTG%20Artwork\3.%20Web%20Channels\2.%20Artwork%20Documents\Artwork%20Templates\1.%20Templates\Perfect%20Bound%20Booklet\350gsm%20Silk%20Cover%20-%20150gsm%20Silk%20Inner\210\210x210-Landscape\210%20x%20210_Double_Perfect%20Bound_70pp_Landscape" TargetMode="External"/><Relationship Id="rId448" Type="http://purl.oclc.org/ooxml/officeDocument/relationships/hyperlink" Target="file:///\\ip-app07\BTG%20Artwork\3.%20Web%20Channels\2.%20Artwork%20Documents\Artwork%20Templates\1.%20Templates\Perfect%20Bound%20Booklet\350gsm%20Silk%20Cover%20-%20150gsm%20Silk%20Inner\210\210x210-Landscape\210%20x%20210_Double_Perfect%20Bound_112pp_Landscape" TargetMode="External"/><Relationship Id="rId26" Type="http://purl.oclc.org/ooxml/officeDocument/relationships/hyperlink" Target="file:///\\ip-app07\BTG%20Artwork\3.%20Web%20Channels\2.%20Artwork%20Documents\Artwork%20Templates\1.%20Templates\Perfect%20Bound%20Booklet\350gsm%20Silk%20Cover%20-%20150gsm%20Silk%20Inner\A5\A5-Portrait\A5_Double_Perfect%20Bound_48pp_Portrait" TargetMode="External"/><Relationship Id="rId231" Type="http://purl.oclc.org/ooxml/officeDocument/relationships/hyperlink" Target="file:///\\ip-app07\BTG%20Artwork\3.%20Web%20Channels\2.%20Artwork%20Documents\Artwork%20Templates\1.%20Templates\Perfect%20Bound%20Booklet\350gsm%20Silk%20Cover%20-%20150gsm%20Silk%20Inner\A6\A6-Landscape\A6_Double_Perfect%20Bound_90pp_Landscape" TargetMode="External"/><Relationship Id="rId252" Type="http://purl.oclc.org/ooxml/officeDocument/relationships/hyperlink" Target="file:///\\ip-app07\BTG%20Artwork\3.%20Web%20Channels\2.%20Artwork%20Documents\Artwork%20Templates\1.%20Templates\Perfect%20Bound%20Booklet\350gsm%20Silk%20Cover%20-%20150gsm%20Silk%20Inner\DL\DL-Portrait\DL_Double_Perfect%20Bound_50pp_Portrait" TargetMode="External"/><Relationship Id="rId273" Type="http://purl.oclc.org/ooxml/officeDocument/relationships/hyperlink" Target="file:///\\ip-app07\BTG%20Artwork\3.%20Web%20Channels\2.%20Artwork%20Documents\Artwork%20Templates\1.%20Templates\Perfect%20Bound%20Booklet\350gsm%20Silk%20Cover%20-%20150gsm%20Silk%20Inner\DL\DL-Portrait\DL_Double_Perfect%20Bound_92pp_Portrait" TargetMode="External"/><Relationship Id="rId294" Type="http://purl.oclc.org/ooxml/officeDocument/relationships/hyperlink" Target="file:///\\ip-app07\BTG%20Artwork\3.%20Web%20Channels\2.%20Artwork%20Documents\Artwork%20Templates\1.%20Templates\Perfect%20Bound%20Booklet\350gsm%20Silk%20Cover%20-%20150gsm%20Silk%20Inner\148\148x148-Portrait\148%20x%20148_Double_Perfect%20Bound_50pp_Portrait" TargetMode="External"/><Relationship Id="rId308" Type="http://purl.oclc.org/ooxml/officeDocument/relationships/hyperlink" Target="file:///\\ip-app07\BTG%20Artwork\3.%20Web%20Channels\2.%20Artwork%20Documents\Artwork%20Templates\1.%20Templates\Perfect%20Bound%20Booklet\350gsm%20Silk%20Cover%20-%20150gsm%20Silk%20Inner\148\148x148-Portrait\148%20x%20148_Double_Perfect%20Bound_78pp_Portrait" TargetMode="External"/><Relationship Id="rId329" Type="http://purl.oclc.org/ooxml/officeDocument/relationships/hyperlink" Target="file:///\\ip-app07\BTG%20Artwork\3.%20Web%20Channels\2.%20Artwork%20Documents\Artwork%20Templates\1.%20Templates\Perfect%20Bound%20Booklet\350gsm%20Silk%20Cover%20-%20150gsm%20Silk%20Inner\148\148x148-Portrait\148%20x%20148_Double_Perfect%20Bound_120pp_Portrait" TargetMode="External"/><Relationship Id="rId47" Type="http://purl.oclc.org/ooxml/officeDocument/relationships/hyperlink" Target="file:///\\ip-app07\BTG%20Artwork\3.%20Web%20Channels\2.%20Artwork%20Documents\Artwork%20Templates\1.%20Templates\Perfect%20Bound%20Booklet\350gsm%20Silk%20Cover%20-%20150gsm%20Silk%20Inner\A4\A4-Portrait\A4-40pp-Perfect-Bound-Spine-3mm" TargetMode="External"/><Relationship Id="rId68" Type="http://purl.oclc.org/ooxml/officeDocument/relationships/hyperlink" Target="file:///\\ip-app07\BTG%20Artwork\3.%20Web%20Channels\2.%20Artwork%20Documents\Artwork%20Templates\1.%20Templates\Perfect%20Bound%20Booklet\350gsm%20Silk%20Cover%20-%20150gsm%20Silk%20Inner\A4\A4-Portrait\A4-100pp-Perfect-Bound-Spine-6.75mm" TargetMode="External"/><Relationship Id="rId89" Type="http://purl.oclc.org/ooxml/officeDocument/relationships/hyperlink" Target="file:///\\ip-app07\BTG%20Artwork\3.%20Web%20Channels\2.%20Artwork%20Documents\Artwork%20Templates\1.%20Templates\Perfect%20Bound%20Booklet\350gsm%20Silk%20Cover%20-%20150gsm%20Silk%20Inner\A4\A4-Landscape\A4_Double_Perfect%20Bound_78pp_Landscape" TargetMode="External"/><Relationship Id="rId112" Type="http://purl.oclc.org/ooxml/officeDocument/relationships/hyperlink" Target="file:///\\ip-app07\BTG%20Artwork\3.%20Web%20Channels\2.%20Artwork%20Documents\Artwork%20Templates\1.%20Templates\Perfect%20Bound%20Booklet\350gsm%20Silk%20Cover%20-%20150gsm%20Silk%20Inner\A5\A5-Portrait\A5_Double_Perfect%20Bound_60pp_Portrait" TargetMode="External"/><Relationship Id="rId133" Type="http://purl.oclc.org/ooxml/officeDocument/relationships/hyperlink" Target="file:///\\ip-app07\BTG%20Artwork\3.%20Web%20Channels\2.%20Artwork%20Documents\Artwork%20Templates\1.%20Templates\Perfect%20Bound%20Booklet\350gsm%20Silk%20Cover%20-%20150gsm%20Silk%20Inner\A5\A5-Portrait\A5_Double_Perfect%20Bound_102pp_Portrait" TargetMode="External"/><Relationship Id="rId154" Type="http://purl.oclc.org/ooxml/officeDocument/relationships/hyperlink" Target="file:///\\ip-app07\BTG%20Artwork\3.%20Web%20Channels\2.%20Artwork%20Documents\Artwork%20Templates\1.%20Templates\Perfect%20Bound%20Booklet\350gsm%20Silk%20Cover%20-%20150gsm%20Silk%20Inner\A5\A5-Landscape\A5_Double_Perfect%20Bound_80pp_Landscape" TargetMode="External"/><Relationship Id="rId175" Type="http://purl.oclc.org/ooxml/officeDocument/relationships/hyperlink" Target="file:///\\ip-app07\BTG%20Artwork\3.%20Web%20Channels\2.%20Artwork%20Documents\Artwork%20Templates\1.%20Templates\Perfect%20Bound%20Booklet\350gsm%20Silk%20Cover%20-%20150gsm%20Silk%20Inner\A6\A6-Portrait\A6_Double_Perfect%20Bound_58pp_Portrait" TargetMode="External"/><Relationship Id="rId340" Type="http://purl.oclc.org/ooxml/officeDocument/relationships/hyperlink" Target="file:///\\ip-app07\BTG%20Artwork\3.%20Web%20Channels\2.%20Artwork%20Documents\Artwork%20Templates\1.%20Templates\Perfect%20Bound%20Booklet\350gsm%20Silk%20Cover%20-%20150gsm%20Silk%20Inner\148\148x148-Landscape\148%20x%20148_Double_Perfect%20Bound_60pp_Landscape" TargetMode="External"/><Relationship Id="rId361" Type="http://purl.oclc.org/ooxml/officeDocument/relationships/hyperlink" Target="file:///\\ip-app07\BTG%20Artwork\3.%20Web%20Channels\2.%20Artwork%20Documents\Artwork%20Templates\1.%20Templates\Perfect%20Bound%20Booklet\350gsm%20Silk%20Cover%20-%20150gsm%20Silk%20Inner\148\148x148-Landscape\148%20x%20148_Double_Perfect%20Bound_102pp_Landscape" TargetMode="External"/><Relationship Id="rId196" Type="http://purl.oclc.org/ooxml/officeDocument/relationships/hyperlink" Target="file:///\\ip-app07\BTG%20Artwork\3.%20Web%20Channels\2.%20Artwork%20Documents\Artwork%20Templates\1.%20Templates\Perfect%20Bound%20Booklet\350gsm%20Silk%20Cover%20-%20150gsm%20Silk%20Inner\A6\A6-Portrait\A6_Double_Perfect%20Bound_100pp_Portrait" TargetMode="External"/><Relationship Id="rId200" Type="http://purl.oclc.org/ooxml/officeDocument/relationships/hyperlink" Target="file:///\\ip-app07\BTG%20Artwork\3.%20Web%20Channels\2.%20Artwork%20Documents\Artwork%20Templates\1.%20Templates\Perfect%20Bound%20Booklet\350gsm%20Silk%20Cover%20-%20150gsm%20Silk%20Inner\A6\A6-Portrait\A6_Double_Perfect%20Bound_108pp_Portrait" TargetMode="External"/><Relationship Id="rId382" Type="http://purl.oclc.org/ooxml/officeDocument/relationships/hyperlink" Target="file:///\\ip-app07\BTG%20Artwork\3.%20Web%20Channels\2.%20Artwork%20Documents\Artwork%20Templates\1.%20Templates\Perfect%20Bound%20Booklet\350gsm%20Silk%20Cover%20-%20150gsm%20Silk%20Inner\210\210x210-Portrait\210%20x%20210_Double_Perfect%20Bound_62pp_Portrait" TargetMode="External"/><Relationship Id="rId417" Type="http://purl.oclc.org/ooxml/officeDocument/relationships/hyperlink" Target="file:///\\ip-app07\BTG%20Artwork\3.%20Web%20Channels\2.%20Artwork%20Documents\Artwork%20Templates\1.%20Templates\Perfect%20Bound%20Booklet\350gsm%20Silk%20Cover%20-%20150gsm%20Silk%20Inner\210\210x210-Landscape\210%20x%20210_Double_Perfect%20Bound_50pp_Landscape" TargetMode="External"/><Relationship Id="rId438" Type="http://purl.oclc.org/ooxml/officeDocument/relationships/hyperlink" Target="file:///\\ip-app07\BTG%20Artwork\3.%20Web%20Channels\2.%20Artwork%20Documents\Artwork%20Templates\1.%20Templates\Perfect%20Bound%20Booklet\350gsm%20Silk%20Cover%20-%20150gsm%20Silk%20Inner\210\210x210-Landscape\210%20x%20210_Double_Perfect%20Bound_92pp_Landscape" TargetMode="External"/><Relationship Id="rId16" Type="http://purl.oclc.org/ooxml/officeDocument/relationships/hyperlink" Target="file:///\\ip-app07\BTG%20Artwork\3.%20Web%20Channels\2.%20Artwork%20Documents\Artwork%20Templates\1.%20Templates\Perfect%20Bound%20Booklet\350gsm%20Silk%20Cover%20-%20150gsm%20Silk%20Inner\A4\A4-Landscape\A4_Double_Perfect%20Bound_44pp_Landscape" TargetMode="External"/><Relationship Id="rId221" Type="http://purl.oclc.org/ooxml/officeDocument/relationships/hyperlink" Target="file:///\\ip-app07\BTG%20Artwork\3.%20Web%20Channels\2.%20Artwork%20Documents\Artwork%20Templates\1.%20Templates\Perfect%20Bound%20Booklet\350gsm%20Silk%20Cover%20-%20150gsm%20Silk%20Inner\A6\A6-Landscape\A6_Double_Perfect%20Bound_70pp_Landscape" TargetMode="External"/><Relationship Id="rId242" Type="http://purl.oclc.org/ooxml/officeDocument/relationships/hyperlink" Target="file:///\\ip-app07\BTG%20Artwork\3.%20Web%20Channels\2.%20Artwork%20Documents\Artwork%20Templates\1.%20Templates\Perfect%20Bound%20Booklet\350gsm%20Silk%20Cover%20-%20150gsm%20Silk%20Inner\A6\A6-Landscape\A6_Double_Perfect%20Bound_112pp_Landscape" TargetMode="External"/><Relationship Id="rId263" Type="http://purl.oclc.org/ooxml/officeDocument/relationships/hyperlink" Target="file:///\\ip-app07\BTG%20Artwork\3.%20Web%20Channels\2.%20Artwork%20Documents\Artwork%20Templates\1.%20Templates\Perfect%20Bound%20Booklet\350gsm%20Silk%20Cover%20-%20150gsm%20Silk%20Inner\DL\DL-Portrait\DL_Double_Perfect%20Bound_72pp_Portrait" TargetMode="External"/><Relationship Id="rId284" Type="http://purl.oclc.org/ooxml/officeDocument/relationships/hyperlink" Target="file:///\\ip-app07\BTG%20Artwork\3.%20Web%20Channels\2.%20Artwork%20Documents\Artwork%20Templates\1.%20Templates\Perfect%20Bound%20Booklet\350gsm%20Silk%20Cover%20-%20150gsm%20Silk%20Inner\DL\DL-Portrait\DL_Double_Perfect%20Bound_114pp_Portrait" TargetMode="External"/><Relationship Id="rId319" Type="http://purl.oclc.org/ooxml/officeDocument/relationships/hyperlink" Target="file:///\\ip-app07\BTG%20Artwork\3.%20Web%20Channels\2.%20Artwork%20Documents\Artwork%20Templates\1.%20Templates\Perfect%20Bound%20Booklet\350gsm%20Silk%20Cover%20-%20150gsm%20Silk%20Inner\148\148x148-Portrait\148%20x%20148_Double_Perfect%20Bound_100pp_Portrait" TargetMode="External"/><Relationship Id="rId37" Type="http://purl.oclc.org/ooxml/officeDocument/relationships/hyperlink" Target="file:///\\ip-app07\BTG%20Artwork\3.%20Web%20Channels\2.%20Artwork%20Documents\Artwork%20Templates\1.%20Templates\Perfect%20Bound%20Booklet\350gsm%20Silk%20Cover%20-%20150gsm%20Silk%20Inner\A5\A5-Landscape\A5_Double_Perfect%20Bound_54pp_Landscape" TargetMode="External"/><Relationship Id="rId58" Type="http://purl.oclc.org/ooxml/officeDocument/relationships/hyperlink" Target="file:///\\ip-app07\BTG%20Artwork\3.%20Web%20Channels\2.%20Artwork%20Documents\Artwork%20Templates\1.%20Templates\Perfect%20Bound%20Booklet\350gsm%20Silk%20Cover%20-%20150gsm%20Silk%20Inner\A4\A4-Portrait\A4-80pp-Perfect-Bound-Spine-5.5mm" TargetMode="External"/><Relationship Id="rId79" Type="http://purl.oclc.org/ooxml/officeDocument/relationships/hyperlink" Target="file:///\\ip-app07\BTG%20Artwork\3.%20Web%20Channels\2.%20Artwork%20Documents\Artwork%20Templates\1.%20Templates\Perfect%20Bound%20Booklet\350gsm%20Silk%20Cover%20-%20150gsm%20Silk%20Inner\A4\A4-Landscape\A4_Double_Perfect%20Bound_58pp_Landscape" TargetMode="External"/><Relationship Id="rId102" Type="http://purl.oclc.org/ooxml/officeDocument/relationships/hyperlink" Target="file:///\\ip-app07\BTG%20Artwork\3.%20Web%20Channels\2.%20Artwork%20Documents\Artwork%20Templates\1.%20Templates\Perfect%20Bound%20Booklet\350gsm%20Silk%20Cover%20-%20150gsm%20Silk%20Inner\A4\A4-Landscape\A4_Double_Perfect%20Bound_104pp_Landscape" TargetMode="External"/><Relationship Id="rId123" Type="http://purl.oclc.org/ooxml/officeDocument/relationships/hyperlink" Target="file:///\\ip-app07\BTG%20Artwork\3.%20Web%20Channels\2.%20Artwork%20Documents\Artwork%20Templates\1.%20Templates\Perfect%20Bound%20Booklet\350gsm%20Silk%20Cover%20-%20150gsm%20Silk%20Inner\A5\A5-Portrait\A5_Double_Perfect%20Bound_82pp_Portrait" TargetMode="External"/><Relationship Id="rId144" Type="http://purl.oclc.org/ooxml/officeDocument/relationships/hyperlink" Target="file:///\\ip-app07\BTG%20Artwork\3.%20Web%20Channels\2.%20Artwork%20Documents\Artwork%20Templates\1.%20Templates\Perfect%20Bound%20Booklet\350gsm%20Silk%20Cover%20-%20150gsm%20Silk%20Inner\A5\A5-Landscape\A5_Double_Perfect%20Bound_60pp_Landscape" TargetMode="External"/><Relationship Id="rId330" Type="http://purl.oclc.org/ooxml/officeDocument/relationships/hyperlink" Target="file:///\\ip-app07\BTG%20Artwork\3.%20Web%20Channels\2.%20Artwork%20Documents\Artwork%20Templates\1.%20Templates\Perfect%20Bound%20Booklet\350gsm%20Silk%20Cover%20-%20150gsm%20Silk%20Inner\148\148x148-Landscape\148%20x%20148_Double_Perfect%20Bound_40pp_Landscape" TargetMode="External"/><Relationship Id="rId90" Type="http://purl.oclc.org/ooxml/officeDocument/relationships/hyperlink" Target="file:///\\ip-app07\BTG%20Artwork\3.%20Web%20Channels\2.%20Artwork%20Documents\Artwork%20Templates\1.%20Templates\Perfect%20Bound%20Booklet\350gsm%20Silk%20Cover%20-%20150gsm%20Silk%20Inner\A4\A4-Landscape\A4_Double_Perfect%20Bound_80pp_Landscape" TargetMode="External"/><Relationship Id="rId165" Type="http://purl.oclc.org/ooxml/officeDocument/relationships/hyperlink" Target="file:///\\ip-app07\BTG%20Artwork\3.%20Web%20Channels\2.%20Artwork%20Documents\Artwork%20Templates\1.%20Templates\Perfect%20Bound%20Booklet\350gsm%20Silk%20Cover%20-%20150gsm%20Silk%20Inner\A5\A5-Landscape\A5_Double_Perfect%20Bound_102pp_Landscape" TargetMode="External"/><Relationship Id="rId186" Type="http://purl.oclc.org/ooxml/officeDocument/relationships/hyperlink" Target="file:///\\ip-app07\BTG%20Artwork\3.%20Web%20Channels\2.%20Artwork%20Documents\Artwork%20Templates\1.%20Templates\Perfect%20Bound%20Booklet\350gsm%20Silk%20Cover%20-%20150gsm%20Silk%20Inner\A6\A6-Portrait\A6_Double_Perfect%20Bound_80pp_Portrait" TargetMode="External"/><Relationship Id="rId351" Type="http://purl.oclc.org/ooxml/officeDocument/relationships/hyperlink" Target="file:///\\ip-app07\BTG%20Artwork\3.%20Web%20Channels\2.%20Artwork%20Documents\Artwork%20Templates\1.%20Templates\Perfect%20Bound%20Booklet\350gsm%20Silk%20Cover%20-%20150gsm%20Silk%20Inner\148\148x148-Landscape\148%20x%20148_Double_Perfect%20Bound_82pp_Landscape" TargetMode="External"/><Relationship Id="rId372" Type="http://purl.oclc.org/ooxml/officeDocument/relationships/hyperlink" Target="file:///\\ip-app07\BTG%20Artwork\3.%20Web%20Channels\2.%20Artwork%20Documents\Artwork%20Templates\1.%20Templates\Perfect%20Bound%20Booklet\350gsm%20Silk%20Cover%20-%20150gsm%20Silk%20Inner\210\210x210-Portrait\210%20x%20210_Double_Perfect%20Bound_42pp_Portrait" TargetMode="External"/><Relationship Id="rId393" Type="http://purl.oclc.org/ooxml/officeDocument/relationships/hyperlink" Target="file:///\\ip-app07\BTG%20Artwork\3.%20Web%20Channels\2.%20Artwork%20Documents\Artwork%20Templates\1.%20Templates\Perfect%20Bound%20Booklet\350gsm%20Silk%20Cover%20-%20150gsm%20Silk%20Inner\210\210x210-Portrait\210%20x%20210_Double_Perfect%20Bound_84pp_Portrait" TargetMode="External"/><Relationship Id="rId407" Type="http://purl.oclc.org/ooxml/officeDocument/relationships/hyperlink" Target="file:///\\ip-app07\BTG%20Artwork\3.%20Web%20Channels\2.%20Artwork%20Documents\Artwork%20Templates\1.%20Templates\Perfect%20Bound%20Booklet\350gsm%20Silk%20Cover%20-%20150gsm%20Silk%20Inner\210\210x210-Portrait\210%20x%20210_Double_Perfect%20Bound_112pp_Portrait" TargetMode="External"/><Relationship Id="rId428" Type="http://purl.oclc.org/ooxml/officeDocument/relationships/hyperlink" Target="file:///\\ip-app07\BTG%20Artwork\3.%20Web%20Channels\2.%20Artwork%20Documents\Artwork%20Templates\1.%20Templates\Perfect%20Bound%20Booklet\350gsm%20Silk%20Cover%20-%20150gsm%20Silk%20Inner\210\210x210-Landscape\210%20x%20210_Double_Perfect%20Bound_72pp_Landscape" TargetMode="External"/><Relationship Id="rId449" Type="http://purl.oclc.org/ooxml/officeDocument/relationships/hyperlink" Target="file:///\\ip-app07\BTG%20Artwork\3.%20Web%20Channels\2.%20Artwork%20Documents\Artwork%20Templates\1.%20Templates\Perfect%20Bound%20Booklet\350gsm%20Silk%20Cover%20-%20150gsm%20Silk%20Inner\210\210x210-Landscape\210%20x%20210_Double_Perfect%20Bound_114pp_Landscape" TargetMode="External"/><Relationship Id="rId211" Type="http://purl.oclc.org/ooxml/officeDocument/relationships/hyperlink" Target="file:///\\ip-app07\BTG%20Artwork\3.%20Web%20Channels\2.%20Artwork%20Documents\Artwork%20Templates\1.%20Templates\Perfect%20Bound%20Booklet\350gsm%20Silk%20Cover%20-%20150gsm%20Silk%20Inner\A6\A6-Landscape\A6_Double_Perfect%20Bound_50pp_Landscape" TargetMode="External"/><Relationship Id="rId232" Type="http://purl.oclc.org/ooxml/officeDocument/relationships/hyperlink" Target="file:///\\ip-app07\BTG%20Artwork\3.%20Web%20Channels\2.%20Artwork%20Documents\Artwork%20Templates\1.%20Templates\Perfect%20Bound%20Booklet\350gsm%20Silk%20Cover%20-%20150gsm%20Silk%20Inner\A6\A6-Landscape\A6_Double_Perfect%20Bound_92pp_Landscape" TargetMode="External"/><Relationship Id="rId253" Type="http://purl.oclc.org/ooxml/officeDocument/relationships/hyperlink" Target="file:///\\ip-app07\BTG%20Artwork\3.%20Web%20Channels\2.%20Artwork%20Documents\Artwork%20Templates\1.%20Templates\Perfect%20Bound%20Booklet\350gsm%20Silk%20Cover%20-%20150gsm%20Silk%20Inner\DL\DL-Portrait\DL_Double_Perfect%20Bound_52pp_Portrait" TargetMode="External"/><Relationship Id="rId274" Type="http://purl.oclc.org/ooxml/officeDocument/relationships/hyperlink" Target="file:///\\ip-app07\BTG%20Artwork\3.%20Web%20Channels\2.%20Artwork%20Documents\Artwork%20Templates\1.%20Templates\Perfect%20Bound%20Booklet\350gsm%20Silk%20Cover%20-%20150gsm%20Silk%20Inner\DL\DL-Portrait\DL_Double_Perfect%20Bound_94pp_Portrait" TargetMode="External"/><Relationship Id="rId295" Type="http://purl.oclc.org/ooxml/officeDocument/relationships/hyperlink" Target="file:///\\ip-app07\BTG%20Artwork\3.%20Web%20Channels\2.%20Artwork%20Documents\Artwork%20Templates\1.%20Templates\Perfect%20Bound%20Booklet\350gsm%20Silk%20Cover%20-%20150gsm%20Silk%20Inner\148\148x148-Portrait\148%20x%20148_Double_Perfect%20Bound_52pp_Portrait" TargetMode="External"/><Relationship Id="rId309" Type="http://purl.oclc.org/ooxml/officeDocument/relationships/hyperlink" Target="file:///\\ip-app07\BTG%20Artwork\3.%20Web%20Channels\2.%20Artwork%20Documents\Artwork%20Templates\1.%20Templates\Perfect%20Bound%20Booklet\350gsm%20Silk%20Cover%20-%20150gsm%20Silk%20Inner\148\148x148-Portrait\148%20x%20148_Double_Perfect%20Bound_80pp_Portrait" TargetMode="External"/><Relationship Id="rId27" Type="http://purl.oclc.org/ooxml/officeDocument/relationships/hyperlink" Target="file:///\\ip-app07\BTG%20Artwork\3.%20Web%20Channels\2.%20Artwork%20Documents\Artwork%20Templates\1.%20Templates\Perfect%20Bound%20Booklet\350gsm%20Silk%20Cover%20-%20150gsm%20Silk%20Inner\A5\A5-Portrait\A5_Double_Perfect%20Bound_50pp_Portrait" TargetMode="External"/><Relationship Id="rId48" Type="http://purl.oclc.org/ooxml/officeDocument/relationships/hyperlink" Target="file:///\\ip-app07\BTG%20Artwork\3.%20Web%20Channels\2.%20Artwork%20Documents\Artwork%20Templates\1.%20Templates\Perfect%20Bound%20Booklet\350gsm%20Silk%20Cover%20-%20150gsm%20Silk%20Inner\A4\A4-Portrait\A4-58pp-Perfect-Bound-Spine-4.125mm" TargetMode="External"/><Relationship Id="rId69" Type="http://purl.oclc.org/ooxml/officeDocument/relationships/hyperlink" Target="file:///\\ip-app07\BTG%20Artwork\3.%20Web%20Channels\2.%20Artwork%20Documents\Artwork%20Templates\1.%20Templates\Perfect%20Bound%20Booklet\350gsm%20Silk%20Cover%20-%20150gsm%20Silk%20Inner\A4\A4-Portrait\A4-102pp-Perfect-Bound-Spine-6.875mm" TargetMode="External"/><Relationship Id="rId113" Type="http://purl.oclc.org/ooxml/officeDocument/relationships/hyperlink" Target="file:///\\ip-app07\BTG%20Artwork\3.%20Web%20Channels\2.%20Artwork%20Documents\Artwork%20Templates\1.%20Templates\Perfect%20Bound%20Booklet\350gsm%20Silk%20Cover%20-%20150gsm%20Silk%20Inner\A5\A5-Portrait\A5_Double_Perfect%20Bound_62pp_Portrait" TargetMode="External"/><Relationship Id="rId134" Type="http://purl.oclc.org/ooxml/officeDocument/relationships/hyperlink" Target="file:///\\ip-app07\BTG%20Artwork\3.%20Web%20Channels\2.%20Artwork%20Documents\Artwork%20Templates\1.%20Templates\Perfect%20Bound%20Booklet\350gsm%20Silk%20Cover%20-%20150gsm%20Silk%20Inner\A5\A5-Portrait\A5_Double_Perfect%20Bound_104pp_Portrait" TargetMode="External"/><Relationship Id="rId320" Type="http://purl.oclc.org/ooxml/officeDocument/relationships/hyperlink" Target="file:///\\ip-app07\BTG%20Artwork\3.%20Web%20Channels\2.%20Artwork%20Documents\Artwork%20Templates\1.%20Templates\Perfect%20Bound%20Booklet\350gsm%20Silk%20Cover%20-%20150gsm%20Silk%20Inner\148\148x148-Portrait\148%20x%20148_Double_Perfect%20Bound_102pp_Portrait" TargetMode="External"/><Relationship Id="rId80" Type="http://purl.oclc.org/ooxml/officeDocument/relationships/hyperlink" Target="file:///\\ip-app07\BTG%20Artwork\3.%20Web%20Channels\2.%20Artwork%20Documents\Artwork%20Templates\1.%20Templates\Perfect%20Bound%20Booklet\350gsm%20Silk%20Cover%20-%20150gsm%20Silk%20Inner\A4\A4-Landscape\A4_Double_Perfect%20Bound_60pp_Landscape" TargetMode="External"/><Relationship Id="rId155" Type="http://purl.oclc.org/ooxml/officeDocument/relationships/hyperlink" Target="file:///\\ip-app07\BTG%20Artwork\3.%20Web%20Channels\2.%20Artwork%20Documents\Artwork%20Templates\1.%20Templates\Perfect%20Bound%20Booklet\350gsm%20Silk%20Cover%20-%20150gsm%20Silk%20Inner\A5\A5-Landscape\A5_Double_Perfect%20Bound_82pp_Landscape" TargetMode="External"/><Relationship Id="rId176" Type="http://purl.oclc.org/ooxml/officeDocument/relationships/hyperlink" Target="file:///\\ip-app07\BTG%20Artwork\3.%20Web%20Channels\2.%20Artwork%20Documents\Artwork%20Templates\1.%20Templates\Perfect%20Bound%20Booklet\350gsm%20Silk%20Cover%20-%20150gsm%20Silk%20Inner\A6\A6-Portrait\A6_Double_Perfect%20Bound_60pp_Portrait" TargetMode="External"/><Relationship Id="rId197" Type="http://purl.oclc.org/ooxml/officeDocument/relationships/hyperlink" Target="file:///\\ip-app07\BTG%20Artwork\3.%20Web%20Channels\2.%20Artwork%20Documents\Artwork%20Templates\1.%20Templates\Perfect%20Bound%20Booklet\350gsm%20Silk%20Cover%20-%20150gsm%20Silk%20Inner\A6\A6-Portrait\A6_Double_Perfect%20Bound_102pp_Portrait" TargetMode="External"/><Relationship Id="rId341" Type="http://purl.oclc.org/ooxml/officeDocument/relationships/hyperlink" Target="file:///\\ip-app07\BTG%20Artwork\3.%20Web%20Channels\2.%20Artwork%20Documents\Artwork%20Templates\1.%20Templates\Perfect%20Bound%20Booklet\350gsm%20Silk%20Cover%20-%20150gsm%20Silk%20Inner\148\148x148-Landscape\148%20x%20148_Double_Perfect%20Bound_62pp_Landscape" TargetMode="External"/><Relationship Id="rId362" Type="http://purl.oclc.org/ooxml/officeDocument/relationships/hyperlink" Target="file:///\\ip-app07\BTG%20Artwork\3.%20Web%20Channels\2.%20Artwork%20Documents\Artwork%20Templates\1.%20Templates\Perfect%20Bound%20Booklet\350gsm%20Silk%20Cover%20-%20150gsm%20Silk%20Inner\148\148x148-Landscape\148%20x%20148_Double_Perfect%20Bound_104pp_Landscape" TargetMode="External"/><Relationship Id="rId383" Type="http://purl.oclc.org/ooxml/officeDocument/relationships/hyperlink" Target="file:///\\ip-app07\BTG%20Artwork\3.%20Web%20Channels\2.%20Artwork%20Documents\Artwork%20Templates\1.%20Templates\Perfect%20Bound%20Booklet\350gsm%20Silk%20Cover%20-%20150gsm%20Silk%20Inner\210\210x210-Portrait\210%20x%20210_Double_Perfect%20Bound_64pp_Portrait" TargetMode="External"/><Relationship Id="rId418" Type="http://purl.oclc.org/ooxml/officeDocument/relationships/hyperlink" Target="file:///\\ip-app07\BTG%20Artwork\3.%20Web%20Channels\2.%20Artwork%20Documents\Artwork%20Templates\1.%20Templates\Perfect%20Bound%20Booklet\350gsm%20Silk%20Cover%20-%20150gsm%20Silk%20Inner\210\210x210-Landscape\210%20x%20210_Double_Perfect%20Bound_52pp_Landscape" TargetMode="External"/><Relationship Id="rId439" Type="http://purl.oclc.org/ooxml/officeDocument/relationships/hyperlink" Target="file:///\\ip-app07\BTG%20Artwork\3.%20Web%20Channels\2.%20Artwork%20Documents\Artwork%20Templates\1.%20Templates\Perfect%20Bound%20Booklet\350gsm%20Silk%20Cover%20-%20150gsm%20Silk%20Inner\210\210x210-Landscape\210%20x%20210_Double_Perfect%20Bound_94pp_Landscape" TargetMode="External"/><Relationship Id="rId201" Type="http://purl.oclc.org/ooxml/officeDocument/relationships/hyperlink" Target="file:///\\ip-app07\BTG%20Artwork\3.%20Web%20Channels\2.%20Artwork%20Documents\Artwork%20Templates\1.%20Templates\Perfect%20Bound%20Booklet\350gsm%20Silk%20Cover%20-%20150gsm%20Silk%20Inner\A6\A6-Portrait\A6_Double_Perfect%20Bound_110pp_Portrait" TargetMode="External"/><Relationship Id="rId222" Type="http://purl.oclc.org/ooxml/officeDocument/relationships/hyperlink" Target="file:///\\ip-app07\BTG%20Artwork\3.%20Web%20Channels\2.%20Artwork%20Documents\Artwork%20Templates\1.%20Templates\Perfect%20Bound%20Booklet\350gsm%20Silk%20Cover%20-%20150gsm%20Silk%20Inner\A6\A6-Landscape\A6_Double_Perfect%20Bound_72pp_Landscape" TargetMode="External"/><Relationship Id="rId243" Type="http://purl.oclc.org/ooxml/officeDocument/relationships/hyperlink" Target="file:///\\ip-app07\BTG%20Artwork\3.%20Web%20Channels\2.%20Artwork%20Documents\Artwork%20Templates\1.%20Templates\Perfect%20Bound%20Booklet\350gsm%20Silk%20Cover%20-%20150gsm%20Silk%20Inner\A6\A6-Landscape\A6_Double_Perfect%20Bound_114pp_Landscape" TargetMode="External"/><Relationship Id="rId264" Type="http://purl.oclc.org/ooxml/officeDocument/relationships/hyperlink" Target="file:///\\ip-app07\BTG%20Artwork\3.%20Web%20Channels\2.%20Artwork%20Documents\Artwork%20Templates\1.%20Templates\Perfect%20Bound%20Booklet\350gsm%20Silk%20Cover%20-%20150gsm%20Silk%20Inner\DL\DL-Portrait\DL_Double_Perfect%20Bound_74pp_Portrait" TargetMode="External"/><Relationship Id="rId285" Type="http://purl.oclc.org/ooxml/officeDocument/relationships/hyperlink" Target="file:///\\ip-app07\BTG%20Artwork\3.%20Web%20Channels\2.%20Artwork%20Documents\Artwork%20Templates\1.%20Templates\Perfect%20Bound%20Booklet\350gsm%20Silk%20Cover%20-%20150gsm%20Silk%20Inner\DL\DL-Portrait\DL_Double_Perfect%20Bound_116pp_Portrait" TargetMode="External"/><Relationship Id="rId450" Type="http://purl.oclc.org/ooxml/officeDocument/relationships/hyperlink" Target="file:///\\ip-app07\BTG%20Artwork\3.%20Web%20Channels\2.%20Artwork%20Documents\Artwork%20Templates\1.%20Templates\Perfect%20Bound%20Booklet\350gsm%20Silk%20Cover%20-%20150gsm%20Silk%20Inner\210\210x210-Landscape\210%20x%20210_Double_Perfect%20Bound_116pp_Landscape" TargetMode="External"/><Relationship Id="rId17" Type="http://purl.oclc.org/ooxml/officeDocument/relationships/hyperlink" Target="file:///\\ip-app07\BTG%20Artwork\3.%20Web%20Channels\2.%20Artwork%20Documents\Artwork%20Templates\1.%20Templates\Perfect%20Bound%20Booklet\350gsm%20Silk%20Cover%20-%20150gsm%20Silk%20Inner\A4\A4-Landscape\A4_Double_Perfect%20Bound_46pp_Landscape\A4_Double_Perfect%20Bound_46pp_Landscape.idml" TargetMode="External"/><Relationship Id="rId38" Type="http://purl.oclc.org/ooxml/officeDocument/relationships/hyperlink" Target="file:///\\ip-app07\BTG%20Artwork\3.%20Web%20Channels\2.%20Artwork%20Documents\Artwork%20Templates\1.%20Templates\Perfect%20Bound%20Booklet\350gsm%20Silk%20Cover%20-%20150gsm%20Silk%20Inner\A5\A5-Landscape\A5_Double_Perfect%20Bound_56pp_Landscape" TargetMode="External"/><Relationship Id="rId59" Type="http://purl.oclc.org/ooxml/officeDocument/relationships/hyperlink" Target="file:///\\ip-app07\BTG%20Artwork\3.%20Web%20Channels\2.%20Artwork%20Documents\Artwork%20Templates\1.%20Templates\Perfect%20Bound%20Booklet\350gsm%20Silk%20Cover%20-%20150gsm%20Silk%20Inner\A4\A4-Portrait\A4-82pp-Perfect-Bound-Spine-5.625mm" TargetMode="External"/><Relationship Id="rId103" Type="http://purl.oclc.org/ooxml/officeDocument/relationships/hyperlink" Target="file:///\\ip-app07\BTG%20Artwork\3.%20Web%20Channels\2.%20Artwork%20Documents\Artwork%20Templates\1.%20Templates\Perfect%20Bound%20Booklet\350gsm%20Silk%20Cover%20-%20150gsm%20Silk%20Inner\A4\A4-Landscape\A4_Double_Perfect%20Bound_106pp_Landscape" TargetMode="External"/><Relationship Id="rId124" Type="http://purl.oclc.org/ooxml/officeDocument/relationships/hyperlink" Target="file:///\\ip-app07\BTG%20Artwork\3.%20Web%20Channels\2.%20Artwork%20Documents\Artwork%20Templates\1.%20Templates\Perfect%20Bound%20Booklet\350gsm%20Silk%20Cover%20-%20150gsm%20Silk%20Inner\A5\A5-Portrait\A5_Double_Perfect%20Bound_84pp_Portrait" TargetMode="External"/><Relationship Id="rId310" Type="http://purl.oclc.org/ooxml/officeDocument/relationships/hyperlink" Target="file:///\\ip-app07\BTG%20Artwork\3.%20Web%20Channels\2.%20Artwork%20Documents\Artwork%20Templates\1.%20Templates\Perfect%20Bound%20Booklet\350gsm%20Silk%20Cover%20-%20150gsm%20Silk%20Inner\148\148x148-Portrait\148%20x%20148_Double_Perfect%20Bound_82pp_Portrait" TargetMode="External"/><Relationship Id="rId70" Type="http://purl.oclc.org/ooxml/officeDocument/relationships/hyperlink" Target="file:///\\ip-app07\BTG%20Artwork\3.%20Web%20Channels\2.%20Artwork%20Documents\Artwork%20Templates\1.%20Templates\Perfect%20Bound%20Booklet\350gsm%20Silk%20Cover%20-%20150gsm%20Silk%20Inner\A4\A4-Portrait\A4-104pp-Perfect-Bound-Spine-7mm" TargetMode="External"/><Relationship Id="rId91" Type="http://purl.oclc.org/ooxml/officeDocument/relationships/hyperlink" Target="file:///\\ip-app07\BTG%20Artwork\3.%20Web%20Channels\2.%20Artwork%20Documents\Artwork%20Templates\1.%20Templates\Perfect%20Bound%20Booklet\350gsm%20Silk%20Cover%20-%20150gsm%20Silk%20Inner\A4\A4-Landscape\A4_Double_Perfect%20Bound_82pp_Landscape" TargetMode="External"/><Relationship Id="rId145" Type="http://purl.oclc.org/ooxml/officeDocument/relationships/hyperlink" Target="file:///\\ip-app07\BTG%20Artwork\3.%20Web%20Channels\2.%20Artwork%20Documents\Artwork%20Templates\1.%20Templates\Perfect%20Bound%20Booklet\350gsm%20Silk%20Cover%20-%20150gsm%20Silk%20Inner\A5\A5-Landscape\A5_Double_Perfect%20Bound_62pp_Landscape" TargetMode="External"/><Relationship Id="rId166" Type="http://purl.oclc.org/ooxml/officeDocument/relationships/hyperlink" Target="file:///\\ip-app07\BTG%20Artwork\3.%20Web%20Channels\2.%20Artwork%20Documents\Artwork%20Templates\1.%20Templates\Perfect%20Bound%20Booklet\350gsm%20Silk%20Cover%20-%20150gsm%20Silk%20Inner\A5\A5-Landscape\A5_Double_Perfect%20Bound_104pp_Landscape" TargetMode="External"/><Relationship Id="rId187" Type="http://purl.oclc.org/ooxml/officeDocument/relationships/hyperlink" Target="file:///\\ip-app07\BTG%20Artwork\3.%20Web%20Channels\2.%20Artwork%20Documents\Artwork%20Templates\1.%20Templates\Perfect%20Bound%20Booklet\350gsm%20Silk%20Cover%20-%20150gsm%20Silk%20Inner\A6\A6-Portrait\A6_Double_Perfect%20Bound_82pp_Portrait" TargetMode="External"/><Relationship Id="rId331" Type="http://purl.oclc.org/ooxml/officeDocument/relationships/hyperlink" Target="file:///\\ip-app07\BTG%20Artwork\3.%20Web%20Channels\2.%20Artwork%20Documents\Artwork%20Templates\1.%20Templates\Perfect%20Bound%20Booklet\350gsm%20Silk%20Cover%20-%20150gsm%20Silk%20Inner\148\148x148-Landscape\148%20x%20148_Double_Perfect%20Bound_42pp_Landscape" TargetMode="External"/><Relationship Id="rId352" Type="http://purl.oclc.org/ooxml/officeDocument/relationships/hyperlink" Target="file:///\\ip-app07\BTG%20Artwork\3.%20Web%20Channels\2.%20Artwork%20Documents\Artwork%20Templates\1.%20Templates\Perfect%20Bound%20Booklet\350gsm%20Silk%20Cover%20-%20150gsm%20Silk%20Inner\148\148x148-Landscape\148%20x%20148_Double_Perfect%20Bound_84pp_Landscape" TargetMode="External"/><Relationship Id="rId373" Type="http://purl.oclc.org/ooxml/officeDocument/relationships/hyperlink" Target="file:///\\ip-app07\BTG%20Artwork\3.%20Web%20Channels\2.%20Artwork%20Documents\Artwork%20Templates\1.%20Templates\Perfect%20Bound%20Booklet\350gsm%20Silk%20Cover%20-%20150gsm%20Silk%20Inner\210\210x210-Portrait\210%20x%20210_Double_Perfect%20Bound_44pp_Portrait" TargetMode="External"/><Relationship Id="rId394" Type="http://purl.oclc.org/ooxml/officeDocument/relationships/hyperlink" Target="file:///\\ip-app07\BTG%20Artwork\3.%20Web%20Channels\2.%20Artwork%20Documents\Artwork%20Templates\1.%20Templates\Perfect%20Bound%20Booklet\350gsm%20Silk%20Cover%20-%20150gsm%20Silk%20Inner\210\210x210-Portrait\210%20x%20210_Double_Perfect%20Bound_86pp_Portrait" TargetMode="External"/><Relationship Id="rId408" Type="http://purl.oclc.org/ooxml/officeDocument/relationships/hyperlink" Target="file:///\\ip-app07\BTG%20Artwork\3.%20Web%20Channels\2.%20Artwork%20Documents\Artwork%20Templates\1.%20Templates\Perfect%20Bound%20Booklet\350gsm%20Silk%20Cover%20-%20150gsm%20Silk%20Inner\210\210x210-Portrait\210%20x%20210_Double_Perfect%20Bound_114pp_Portrait" TargetMode="External"/><Relationship Id="rId429" Type="http://purl.oclc.org/ooxml/officeDocument/relationships/hyperlink" Target="file:///\\ip-app07\BTG%20Artwork\3.%20Web%20Channels\2.%20Artwork%20Documents\Artwork%20Templates\1.%20Templates\Perfect%20Bound%20Booklet\350gsm%20Silk%20Cover%20-%20150gsm%20Silk%20Inner\210\210x210-Landscape\210%20x%20210_Double_Perfect%20Bound_74pp_Landscape" TargetMode="External"/><Relationship Id="rId1" Type="http://purl.oclc.org/ooxml/officeDocument/relationships/hyperlink" Target="file:///\\ip-app07\BTG%20Artwork\3.%20Web%20Channels\2.%20Artwork%20Documents\Artwork%20Templates\1.%20Templates\Perfect%20Bound%20Booklet\350gsm%20Silk%20Cover%20-%20150gsm%20Silk%20Inner\A4\A4-Portrait\A4-42pp-Perfect-Bound-Spine-3.125mm" TargetMode="External"/><Relationship Id="rId212" Type="http://purl.oclc.org/ooxml/officeDocument/relationships/hyperlink" Target="file:///\\ip-app07\BTG%20Artwork\3.%20Web%20Channels\2.%20Artwork%20Documents\Artwork%20Templates\1.%20Templates\Perfect%20Bound%20Booklet\350gsm%20Silk%20Cover%20-%20150gsm%20Silk%20Inner\A6\A6-Landscape\A6_Double_Perfect%20Bound_52pp_Landscape" TargetMode="External"/><Relationship Id="rId233" Type="http://purl.oclc.org/ooxml/officeDocument/relationships/hyperlink" Target="file:///\\ip-app07\BTG%20Artwork\3.%20Web%20Channels\2.%20Artwork%20Documents\Artwork%20Templates\1.%20Templates\Perfect%20Bound%20Booklet\350gsm%20Silk%20Cover%20-%20150gsm%20Silk%20Inner\A6\A6-Landscape\A6_Double_Perfect%20Bound_94pp_Landscape" TargetMode="External"/><Relationship Id="rId254" Type="http://purl.oclc.org/ooxml/officeDocument/relationships/hyperlink" Target="file:///\\ip-app07\BTG%20Artwork\3.%20Web%20Channels\2.%20Artwork%20Documents\Artwork%20Templates\1.%20Templates\Perfect%20Bound%20Booklet\350gsm%20Silk%20Cover%20-%20150gsm%20Silk%20Inner\DL\DL-Portrait\DL_Double_Perfect%20Bound_54pp_Portrait" TargetMode="External"/><Relationship Id="rId440" Type="http://purl.oclc.org/ooxml/officeDocument/relationships/hyperlink" Target="file:///\\ip-app07\BTG%20Artwork\3.%20Web%20Channels\2.%20Artwork%20Documents\Artwork%20Templates\1.%20Templates\Perfect%20Bound%20Booklet\350gsm%20Silk%20Cover%20-%20150gsm%20Silk%20Inner\210\210x210-Landscape\210%20x%20210_Double_Perfect%20Bound_96pp_Landscape" TargetMode="External"/><Relationship Id="rId28" Type="http://purl.oclc.org/ooxml/officeDocument/relationships/hyperlink" Target="file:///\\ip-app07\BTG%20Artwork\3.%20Web%20Channels\2.%20Artwork%20Documents\Artwork%20Templates\1.%20Templates\Perfect%20Bound%20Booklet\350gsm%20Silk%20Cover%20-%20150gsm%20Silk%20Inner\A5\A5-Portrait\A5_Double_Perfect%20Bound_52pp_Portrait" TargetMode="External"/><Relationship Id="rId49" Type="http://purl.oclc.org/ooxml/officeDocument/relationships/hyperlink" Target="file:///\\ip-app07\BTG%20Artwork\3.%20Web%20Channels\2.%20Artwork%20Documents\Artwork%20Templates\1.%20Templates\Perfect%20Bound%20Booklet\350gsm%20Silk%20Cover%20-%20150gsm%20Silk%20Inner\A4\A4-Portrait\A4-60pp-Perfect-Bound-Spine-4.25mm" TargetMode="External"/><Relationship Id="rId114" Type="http://purl.oclc.org/ooxml/officeDocument/relationships/hyperlink" Target="file:///\\ip-app07\BTG%20Artwork\3.%20Web%20Channels\2.%20Artwork%20Documents\Artwork%20Templates\1.%20Templates\Perfect%20Bound%20Booklet\350gsm%20Silk%20Cover%20-%20150gsm%20Silk%20Inner\A5\A5-Portrait\A5_Double_Perfect%20Bound_64pp_Portrait" TargetMode="External"/><Relationship Id="rId275" Type="http://purl.oclc.org/ooxml/officeDocument/relationships/hyperlink" Target="file:///\\ip-app07\BTG%20Artwork\3.%20Web%20Channels\2.%20Artwork%20Documents\Artwork%20Templates\1.%20Templates\Perfect%20Bound%20Booklet\350gsm%20Silk%20Cover%20-%20150gsm%20Silk%20Inner\DL\DL-Portrait\DL_Double_Perfect%20Bound_96pp_Portrait" TargetMode="External"/><Relationship Id="rId296" Type="http://purl.oclc.org/ooxml/officeDocument/relationships/hyperlink" Target="file:///\\ip-app07\BTG%20Artwork\3.%20Web%20Channels\2.%20Artwork%20Documents\Artwork%20Templates\1.%20Templates\Perfect%20Bound%20Booklet\350gsm%20Silk%20Cover%20-%20150gsm%20Silk%20Inner\148\148x148-Portrait\148%20x%20148_Double_Perfect%20Bound_54pp_Portrait" TargetMode="External"/><Relationship Id="rId300" Type="http://purl.oclc.org/ooxml/officeDocument/relationships/hyperlink" Target="file:///\\ip-app07\BTG%20Artwork\3.%20Web%20Channels\2.%20Artwork%20Documents\Artwork%20Templates\1.%20Templates\Perfect%20Bound%20Booklet\350gsm%20Silk%20Cover%20-%20150gsm%20Silk%20Inner\148\148x148-Portrait\148%20x%20148_Double_Perfect%20Bound_62pp_Portrait" TargetMode="External"/><Relationship Id="rId60" Type="http://purl.oclc.org/ooxml/officeDocument/relationships/hyperlink" Target="file:///\\ip-app07\BTG%20Artwork\3.%20Web%20Channels\2.%20Artwork%20Documents\Artwork%20Templates\1.%20Templates\Perfect%20Bound%20Booklet\350gsm%20Silk%20Cover%20-%20150gsm%20Silk%20Inner\A4\A4-Portrait\A4-84pp-Perfect-Bound-Spine-5.75mm" TargetMode="External"/><Relationship Id="rId81" Type="http://purl.oclc.org/ooxml/officeDocument/relationships/hyperlink" Target="file:///\\ip-app07\BTG%20Artwork\3.%20Web%20Channels\2.%20Artwork%20Documents\Artwork%20Templates\1.%20Templates\Perfect%20Bound%20Booklet\350gsm%20Silk%20Cover%20-%20150gsm%20Silk%20Inner\A4\A4-Landscape\A4_Double_Perfect%20Bound_62pp_Landscape" TargetMode="External"/><Relationship Id="rId135" Type="http://purl.oclc.org/ooxml/officeDocument/relationships/hyperlink" Target="file:///\\ip-app07\BTG%20Artwork\3.%20Web%20Channels\2.%20Artwork%20Documents\Artwork%20Templates\1.%20Templates\Perfect%20Bound%20Booklet\350gsm%20Silk%20Cover%20-%20150gsm%20Silk%20Inner\A5\A5-Portrait\A5_Double_Perfect%20Bound_106pp_Portrait" TargetMode="External"/><Relationship Id="rId156" Type="http://purl.oclc.org/ooxml/officeDocument/relationships/hyperlink" Target="file:///\\ip-app07\BTG%20Artwork\3.%20Web%20Channels\2.%20Artwork%20Documents\Artwork%20Templates\1.%20Templates\Perfect%20Bound%20Booklet\350gsm%20Silk%20Cover%20-%20150gsm%20Silk%20Inner\A5\A5-Landscape\A5_Double_Perfect%20Bound_84pp_Landscape" TargetMode="External"/><Relationship Id="rId177" Type="http://purl.oclc.org/ooxml/officeDocument/relationships/hyperlink" Target="file:///\\ip-app07\BTG%20Artwork\3.%20Web%20Channels\2.%20Artwork%20Documents\Artwork%20Templates\1.%20Templates\Perfect%20Bound%20Booklet\350gsm%20Silk%20Cover%20-%20150gsm%20Silk%20Inner\A6\A6-Portrait\A6_Double_Perfect%20Bound_62pp_Portrait" TargetMode="External"/><Relationship Id="rId198" Type="http://purl.oclc.org/ooxml/officeDocument/relationships/hyperlink" Target="file:///\\ip-app07\BTG%20Artwork\3.%20Web%20Channels\2.%20Artwork%20Documents\Artwork%20Templates\1.%20Templates\Perfect%20Bound%20Booklet\350gsm%20Silk%20Cover%20-%20150gsm%20Silk%20Inner\A6\A6-Portrait\A6_Double_Perfect%20Bound_104pp_Portrait" TargetMode="External"/><Relationship Id="rId321" Type="http://purl.oclc.org/ooxml/officeDocument/relationships/hyperlink" Target="file:///\\ip-app07\BTG%20Artwork\3.%20Web%20Channels\2.%20Artwork%20Documents\Artwork%20Templates\1.%20Templates\Perfect%20Bound%20Booklet\350gsm%20Silk%20Cover%20-%20150gsm%20Silk%20Inner\148\148x148-Portrait\148%20x%20148_Double_Perfect%20Bound_104pp_Portrait" TargetMode="External"/><Relationship Id="rId342" Type="http://purl.oclc.org/ooxml/officeDocument/relationships/hyperlink" Target="file:///\\ip-app07\BTG%20Artwork\3.%20Web%20Channels\2.%20Artwork%20Documents\Artwork%20Templates\1.%20Templates\Perfect%20Bound%20Booklet\350gsm%20Silk%20Cover%20-%20150gsm%20Silk%20Inner\148\148x148-Landscape\148%20x%20148_Double_Perfect%20Bound_64pp_Landscape" TargetMode="External"/><Relationship Id="rId363" Type="http://purl.oclc.org/ooxml/officeDocument/relationships/hyperlink" Target="file:///\\ip-app07\BTG%20Artwork\3.%20Web%20Channels\2.%20Artwork%20Documents\Artwork%20Templates\1.%20Templates\Perfect%20Bound%20Booklet\350gsm%20Silk%20Cover%20-%20150gsm%20Silk%20Inner\148\148x148-Landscape\148%20x%20148_Double_Perfect%20Bound_106pp_Landscape" TargetMode="External"/><Relationship Id="rId384" Type="http://purl.oclc.org/ooxml/officeDocument/relationships/hyperlink" Target="file:///\\ip-app07\BTG%20Artwork\3.%20Web%20Channels\2.%20Artwork%20Documents\Artwork%20Templates\1.%20Templates\Perfect%20Bound%20Booklet\350gsm%20Silk%20Cover%20-%20150gsm%20Silk%20Inner\210\210x210-Portrait\210%20x%20210_Double_Perfect%20Bound_66pp_Portrait" TargetMode="External"/><Relationship Id="rId419" Type="http://purl.oclc.org/ooxml/officeDocument/relationships/hyperlink" Target="file:///\\ip-app07\BTG%20Artwork\3.%20Web%20Channels\2.%20Artwork%20Documents\Artwork%20Templates\1.%20Templates\Perfect%20Bound%20Booklet\350gsm%20Silk%20Cover%20-%20150gsm%20Silk%20Inner\210\210x210-Landscape\210%20x%20210_Double_Perfect%20Bound_54pp_Landscape" TargetMode="External"/><Relationship Id="rId202" Type="http://purl.oclc.org/ooxml/officeDocument/relationships/hyperlink" Target="file:///\\ip-app07\BTG%20Artwork\3.%20Web%20Channels\2.%20Artwork%20Documents\Artwork%20Templates\1.%20Templates\Perfect%20Bound%20Booklet\350gsm%20Silk%20Cover%20-%20150gsm%20Silk%20Inner\A6\A6-Portrait\A6_Double_Perfect%20Bound_112pp_Portrait" TargetMode="External"/><Relationship Id="rId223" Type="http://purl.oclc.org/ooxml/officeDocument/relationships/hyperlink" Target="file:///\\ip-app07\BTG%20Artwork\3.%20Web%20Channels\2.%20Artwork%20Documents\Artwork%20Templates\1.%20Templates\Perfect%20Bound%20Booklet\350gsm%20Silk%20Cover%20-%20150gsm%20Silk%20Inner\A6\A6-Landscape\A6_Double_Perfect%20Bound_74pp_Landscape" TargetMode="External"/><Relationship Id="rId244" Type="http://purl.oclc.org/ooxml/officeDocument/relationships/hyperlink" Target="file:///\\ip-app07\BTG%20Artwork\3.%20Web%20Channels\2.%20Artwork%20Documents\Artwork%20Templates\1.%20Templates\Perfect%20Bound%20Booklet\350gsm%20Silk%20Cover%20-%20150gsm%20Silk%20Inner\A6\A6-Landscape\A6_Double_Perfect%20Bound_116pp_Landscape" TargetMode="External"/><Relationship Id="rId430" Type="http://purl.oclc.org/ooxml/officeDocument/relationships/hyperlink" Target="file:///\\ip-app07\BTG%20Artwork\3.%20Web%20Channels\2.%20Artwork%20Documents\Artwork%20Templates\1.%20Templates\Perfect%20Bound%20Booklet\350gsm%20Silk%20Cover%20-%20150gsm%20Silk%20Inner\210\210x210-Landscape\210%20x%20210_Double_Perfect%20Bound_76pp_Landscape" TargetMode="External"/><Relationship Id="rId18" Type="http://purl.oclc.org/ooxml/officeDocument/relationships/hyperlink" Target="file:///\\ip-app07\BTG%20Artwork\3.%20Web%20Channels\2.%20Artwork%20Documents\Artwork%20Templates\1.%20Templates\Perfect%20Bound%20Booklet\350gsm%20Silk%20Cover%20-%20150gsm%20Silk%20Inner\A4\A4-Landscape\A4_Double_Perfect%20Bound_48pp_Landscape" TargetMode="External"/><Relationship Id="rId39" Type="http://purl.oclc.org/ooxml/officeDocument/relationships/hyperlink" Target="file:///\\ip-app07\BTG%20Artwork\3.%20Web%20Channels\2.%20Artwork%20Documents\Artwork%20Templates\1.%20Templates\Perfect%20Bound%20Booklet\350gsm%20Silk%20Cover%20-%20150gsm%20Silk%20Inner\A6\A6-Portrait\A6_Double_Perfect%20Bound_42pp_Portrait" TargetMode="External"/><Relationship Id="rId265" Type="http://purl.oclc.org/ooxml/officeDocument/relationships/hyperlink" Target="file:///\\ip-app07\BTG%20Artwork\3.%20Web%20Channels\2.%20Artwork%20Documents\Artwork%20Templates\1.%20Templates\Perfect%20Bound%20Booklet\350gsm%20Silk%20Cover%20-%20150gsm%20Silk%20Inner\DL\DL-Portrait\DL_Double_Perfect%20Bound_76pp_Portrait" TargetMode="External"/><Relationship Id="rId286" Type="http://purl.oclc.org/ooxml/officeDocument/relationships/hyperlink" Target="file:///\\ip-app07\BTG%20Artwork\3.%20Web%20Channels\2.%20Artwork%20Documents\Artwork%20Templates\1.%20Templates\Perfect%20Bound%20Booklet\350gsm%20Silk%20Cover%20-%20150gsm%20Silk%20Inner\DL\DL-Portrait\DL_Double_Perfect%20Bound_118pp_Portrait" TargetMode="External"/><Relationship Id="rId451" Type="http://purl.oclc.org/ooxml/officeDocument/relationships/hyperlink" Target="file:///\\ip-app07\BTG%20Artwork\3.%20Web%20Channels\2.%20Artwork%20Documents\Artwork%20Templates\1.%20Templates\Perfect%20Bound%20Booklet\350gsm%20Silk%20Cover%20-%20150gsm%20Silk%20Inner\210\210x210-Landscape\210%20x%20210_Double_Perfect%20Bound_118pp_Landscape" TargetMode="External"/><Relationship Id="rId50" Type="http://purl.oclc.org/ooxml/officeDocument/relationships/hyperlink" Target="file:///\\ip-app07\BTG%20Artwork\3.%20Web%20Channels\2.%20Artwork%20Documents\Artwork%20Templates\1.%20Templates\Perfect%20Bound%20Booklet\350gsm%20Silk%20Cover%20-%20150gsm%20Silk%20Inner\A4\A4-Portrait\A4-62pp-Perfect-Bound-Spine-4.375mm" TargetMode="External"/><Relationship Id="rId104" Type="http://purl.oclc.org/ooxml/officeDocument/relationships/hyperlink" Target="file:///\\ip-app07\BTG%20Artwork\3.%20Web%20Channels\2.%20Artwork%20Documents\Artwork%20Templates\1.%20Templates\Perfect%20Bound%20Booklet\350gsm%20Silk%20Cover%20-%20150gsm%20Silk%20Inner\A4\A4-Landscape\A4_Double_Perfect%20Bound_108pp_Landscape" TargetMode="External"/><Relationship Id="rId125" Type="http://purl.oclc.org/ooxml/officeDocument/relationships/hyperlink" Target="file:///\\ip-app07\BTG%20Artwork\3.%20Web%20Channels\2.%20Artwork%20Documents\Artwork%20Templates\1.%20Templates\Perfect%20Bound%20Booklet\350gsm%20Silk%20Cover%20-%20150gsm%20Silk%20Inner\A5\A5-Portrait\A5_Double_Perfect%20Bound_86pp_Portrait" TargetMode="External"/><Relationship Id="rId146" Type="http://purl.oclc.org/ooxml/officeDocument/relationships/hyperlink" Target="file:///\\ip-app07\BTG%20Artwork\3.%20Web%20Channels\2.%20Artwork%20Documents\Artwork%20Templates\1.%20Templates\Perfect%20Bound%20Booklet\350gsm%20Silk%20Cover%20-%20150gsm%20Silk%20Inner\A5\A5-Landscape\A5_Double_Perfect%20Bound_64pp_Landscape" TargetMode="External"/><Relationship Id="rId167" Type="http://purl.oclc.org/ooxml/officeDocument/relationships/hyperlink" Target="file:///\\ip-app07\BTG%20Artwork\3.%20Web%20Channels\2.%20Artwork%20Documents\Artwork%20Templates\1.%20Templates\Perfect%20Bound%20Booklet\350gsm%20Silk%20Cover%20-%20150gsm%20Silk%20Inner\A5\A5-Landscape\A5_Double_Perfect%20Bound_106pp_Landscape" TargetMode="External"/><Relationship Id="rId188" Type="http://purl.oclc.org/ooxml/officeDocument/relationships/hyperlink" Target="file:///\\ip-app07\BTG%20Artwork\3.%20Web%20Channels\2.%20Artwork%20Documents\Artwork%20Templates\1.%20Templates\Perfect%20Bound%20Booklet\350gsm%20Silk%20Cover%20-%20150gsm%20Silk%20Inner\A6\A6-Portrait\A6_Double_Perfect%20Bound_84pp_Portrait" TargetMode="External"/><Relationship Id="rId311" Type="http://purl.oclc.org/ooxml/officeDocument/relationships/hyperlink" Target="file:///\\ip-app07\BTG%20Artwork\3.%20Web%20Channels\2.%20Artwork%20Documents\Artwork%20Templates\1.%20Templates\Perfect%20Bound%20Booklet\350gsm%20Silk%20Cover%20-%20150gsm%20Silk%20Inner\148\148x148-Portrait\148%20x%20148_Double_Perfect%20Bound_84pp_Portrait" TargetMode="External"/><Relationship Id="rId332" Type="http://purl.oclc.org/ooxml/officeDocument/relationships/hyperlink" Target="file:///\\ip-app07\BTG%20Artwork\3.%20Web%20Channels\2.%20Artwork%20Documents\Artwork%20Templates\1.%20Templates\Perfect%20Bound%20Booklet\350gsm%20Silk%20Cover%20-%20150gsm%20Silk%20Inner\148\148x148-Landscape\148%20x%20148_Double_Perfect%20Bound_44pp_Landscape" TargetMode="External"/><Relationship Id="rId353" Type="http://purl.oclc.org/ooxml/officeDocument/relationships/hyperlink" Target="file:///\\ip-app07\BTG%20Artwork\3.%20Web%20Channels\2.%20Artwork%20Documents\Artwork%20Templates\1.%20Templates\Perfect%20Bound%20Booklet\350gsm%20Silk%20Cover%20-%20150gsm%20Silk%20Inner\148\148x148-Landscape\148%20x%20148_Double_Perfect%20Bound_86pp_Landscape" TargetMode="External"/><Relationship Id="rId374" Type="http://purl.oclc.org/ooxml/officeDocument/relationships/hyperlink" Target="file:///\\ip-app07\BTG%20Artwork\3.%20Web%20Channels\2.%20Artwork%20Documents\Artwork%20Templates\1.%20Templates\Perfect%20Bound%20Booklet\350gsm%20Silk%20Cover%20-%20150gsm%20Silk%20Inner\210\210x210-Portrait\210%20x%20210_Double_Perfect%20Bound_46pp_Portrait" TargetMode="External"/><Relationship Id="rId395" Type="http://purl.oclc.org/ooxml/officeDocument/relationships/hyperlink" Target="file:///\\ip-app07\BTG%20Artwork\3.%20Web%20Channels\2.%20Artwork%20Documents\Artwork%20Templates\1.%20Templates\Perfect%20Bound%20Booklet\350gsm%20Silk%20Cover%20-%20150gsm%20Silk%20Inner\210\210x210-Portrait\210%20x%20210_Double_Perfect%20Bound_88pp_Portrait" TargetMode="External"/><Relationship Id="rId409" Type="http://purl.oclc.org/ooxml/officeDocument/relationships/hyperlink" Target="file:///\\ip-app07\BTG%20Artwork\3.%20Web%20Channels\2.%20Artwork%20Documents\Artwork%20Templates\1.%20Templates\Perfect%20Bound%20Booklet\350gsm%20Silk%20Cover%20-%20150gsm%20Silk%20Inner\210\210x210-Portrait\210%20x%20210_Double_Perfect%20Bound_116pp_Portrait" TargetMode="External"/><Relationship Id="rId71" Type="http://purl.oclc.org/ooxml/officeDocument/relationships/hyperlink" Target="file:///\\ip-app07\BTG%20Artwork\3.%20Web%20Channels\2.%20Artwork%20Documents\Artwork%20Templates\1.%20Templates\Perfect%20Bound%20Booklet\350gsm%20Silk%20Cover%20-%20150gsm%20Silk%20Inner\A4\A4-Portrait\A4-106pp-Perfect-Bound-Spine-7.125mm" TargetMode="External"/><Relationship Id="rId92" Type="http://purl.oclc.org/ooxml/officeDocument/relationships/hyperlink" Target="file:///\\ip-app07\BTG%20Artwork\3.%20Web%20Channels\2.%20Artwork%20Documents\Artwork%20Templates\1.%20Templates\Perfect%20Bound%20Booklet\350gsm%20Silk%20Cover%20-%20150gsm%20Silk%20Inner\A4\A4-Landscape\A4_Double_Perfect%20Bound_84pp_Landscape" TargetMode="External"/><Relationship Id="rId213" Type="http://purl.oclc.org/ooxml/officeDocument/relationships/hyperlink" Target="file:///\\ip-app07\BTG%20Artwork\3.%20Web%20Channels\2.%20Artwork%20Documents\Artwork%20Templates\1.%20Templates\Perfect%20Bound%20Booklet\350gsm%20Silk%20Cover%20-%20150gsm%20Silk%20Inner\A6\A6-Landscape\A6_Double_Perfect%20Bound_54pp_Landscape" TargetMode="External"/><Relationship Id="rId234" Type="http://purl.oclc.org/ooxml/officeDocument/relationships/hyperlink" Target="file:///\\ip-app07\BTG%20Artwork\3.%20Web%20Channels\2.%20Artwork%20Documents\Artwork%20Templates\1.%20Templates\Perfect%20Bound%20Booklet\350gsm%20Silk%20Cover%20-%20150gsm%20Silk%20Inner\A6\A6-Landscape\A6_Double_Perfect%20Bound_96pp_Landscape" TargetMode="External"/><Relationship Id="rId420" Type="http://purl.oclc.org/ooxml/officeDocument/relationships/hyperlink" Target="file:///\\ip-app07\BTG%20Artwork\3.%20Web%20Channels\2.%20Artwork%20Documents\Artwork%20Templates\1.%20Templates\Perfect%20Bound%20Booklet\350gsm%20Silk%20Cover%20-%20150gsm%20Silk%20Inner\210\210x210-Landscape\210%20x%20210_Double_Perfect%20Bound_56pp_Landscape" TargetMode="External"/><Relationship Id="rId2" Type="http://purl.oclc.org/ooxml/officeDocument/relationships/hyperlink" Target="file:///\\ip-app07\BTG%20Artwork\3.%20Web%20Channels\2.%20Artwork%20Documents\Artwork%20Templates\1.%20Templates\Perfect%20Bound%20Booklet\350gsm%20Silk%20Cover%20-%20150gsm%20Silk%20Inner\A4\A4-Landscape\A4_Double_Perfect%20Bound_40pp_Landscape" TargetMode="External"/><Relationship Id="rId29" Type="http://purl.oclc.org/ooxml/officeDocument/relationships/hyperlink" Target="file:///\\ip-app07\BTG%20Artwork\3.%20Web%20Channels\2.%20Artwork%20Documents\Artwork%20Templates\1.%20Templates\Perfect%20Bound%20Booklet\350gsm%20Silk%20Cover%20-%20150gsm%20Silk%20Inner\A5\A5-Portrait\A5_Double_Perfect%20Bound_54pp_Portrait" TargetMode="External"/><Relationship Id="rId255" Type="http://purl.oclc.org/ooxml/officeDocument/relationships/hyperlink" Target="file:///\\ip-app07\BTG%20Artwork\3.%20Web%20Channels\2.%20Artwork%20Documents\Artwork%20Templates\1.%20Templates\Perfect%20Bound%20Booklet\350gsm%20Silk%20Cover%20-%20150gsm%20Silk%20Inner\DL\DL-Portrait\DL_Double_Perfect%20Bound_56pp_Portrait" TargetMode="External"/><Relationship Id="rId276" Type="http://purl.oclc.org/ooxml/officeDocument/relationships/hyperlink" Target="file:///\\ip-app07\BTG%20Artwork\3.%20Web%20Channels\2.%20Artwork%20Documents\Artwork%20Templates\1.%20Templates\Perfect%20Bound%20Booklet\350gsm%20Silk%20Cover%20-%20150gsm%20Silk%20Inner\DL\DL-Portrait\DL_Double_Perfect%20Bound_98pp_Portrait" TargetMode="External"/><Relationship Id="rId297" Type="http://purl.oclc.org/ooxml/officeDocument/relationships/hyperlink" Target="file:///\\ip-app07\BTG%20Artwork\3.%20Web%20Channels\2.%20Artwork%20Documents\Artwork%20Templates\1.%20Templates\Perfect%20Bound%20Booklet\350gsm%20Silk%20Cover%20-%20150gsm%20Silk%20Inner\148\148x148-Portrait\148%20x%20148_Double_Perfect%20Bound_56pp_Portrait" TargetMode="External"/><Relationship Id="rId441" Type="http://purl.oclc.org/ooxml/officeDocument/relationships/hyperlink" Target="file:///\\ip-app07\BTG%20Artwork\3.%20Web%20Channels\2.%20Artwork%20Documents\Artwork%20Templates\1.%20Templates\Perfect%20Bound%20Booklet\350gsm%20Silk%20Cover%20-%20150gsm%20Silk%20Inner\210\210x210-Landscape\210%20x%20210_Double_Perfect%20Bound_98pp_Landscape" TargetMode="External"/><Relationship Id="rId40" Type="http://purl.oclc.org/ooxml/officeDocument/relationships/hyperlink" Target="file:///\\ip-app07\BTG%20Artwork\3.%20Web%20Channels\2.%20Artwork%20Documents\Artwork%20Templates\1.%20Templates\Perfect%20Bound%20Booklet\350gsm%20Silk%20Cover%20-%20150gsm%20Silk%20Inner\A6\A6-Portrait\A6_Double_Perfect%20Bound_44pp_Portrait" TargetMode="External"/><Relationship Id="rId115" Type="http://purl.oclc.org/ooxml/officeDocument/relationships/hyperlink" Target="file:///\\ip-app07\BTG%20Artwork\3.%20Web%20Channels\2.%20Artwork%20Documents\Artwork%20Templates\1.%20Templates\Perfect%20Bound%20Booklet\350gsm%20Silk%20Cover%20-%20150gsm%20Silk%20Inner\A5\A5-Portrait\A5_Double_Perfect%20Bound_66pp_Portrait" TargetMode="External"/><Relationship Id="rId136" Type="http://purl.oclc.org/ooxml/officeDocument/relationships/hyperlink" Target="file:///\\ip-app07\BTG%20Artwork\3.%20Web%20Channels\2.%20Artwork%20Documents\Artwork%20Templates\1.%20Templates\Perfect%20Bound%20Booklet\350gsm%20Silk%20Cover%20-%20150gsm%20Silk%20Inner\A5\A5-Portrait\A5_Double_Perfect%20Bound_108pp_Portrait" TargetMode="External"/><Relationship Id="rId157" Type="http://purl.oclc.org/ooxml/officeDocument/relationships/hyperlink" Target="file:///\\ip-app07\BTG%20Artwork\3.%20Web%20Channels\2.%20Artwork%20Documents\Artwork%20Templates\1.%20Templates\Perfect%20Bound%20Booklet\350gsm%20Silk%20Cover%20-%20150gsm%20Silk%20Inner\A5\A5-Landscape\A5_Double_Perfect%20Bound_86pp_Landscape" TargetMode="External"/><Relationship Id="rId178" Type="http://purl.oclc.org/ooxml/officeDocument/relationships/hyperlink" Target="file:///\\ip-app07\BTG%20Artwork\3.%20Web%20Channels\2.%20Artwork%20Documents\Artwork%20Templates\1.%20Templates\Perfect%20Bound%20Booklet\350gsm%20Silk%20Cover%20-%20150gsm%20Silk%20Inner\A6\A6-Portrait\A6_Double_Perfect%20Bound_64pp_Portrait" TargetMode="External"/><Relationship Id="rId301" Type="http://purl.oclc.org/ooxml/officeDocument/relationships/hyperlink" Target="file:///\\ip-app07\BTG%20Artwork\3.%20Web%20Channels\2.%20Artwork%20Documents\Artwork%20Templates\1.%20Templates\Perfect%20Bound%20Booklet\350gsm%20Silk%20Cover%20-%20150gsm%20Silk%20Inner\148\148x148-Portrait\148%20x%20148_Double_Perfect%20Bound_64pp_Portrait" TargetMode="External"/><Relationship Id="rId322" Type="http://purl.oclc.org/ooxml/officeDocument/relationships/hyperlink" Target="file:///\\ip-app07\BTG%20Artwork\3.%20Web%20Channels\2.%20Artwork%20Documents\Artwork%20Templates\1.%20Templates\Perfect%20Bound%20Booklet\350gsm%20Silk%20Cover%20-%20150gsm%20Silk%20Inner\148\148x148-Portrait\148%20x%20148_Double_Perfect%20Bound_106pp_Portrait" TargetMode="External"/><Relationship Id="rId343" Type="http://purl.oclc.org/ooxml/officeDocument/relationships/hyperlink" Target="file:///\\ip-app07\BTG%20Artwork\3.%20Web%20Channels\2.%20Artwork%20Documents\Artwork%20Templates\1.%20Templates\Perfect%20Bound%20Booklet\350gsm%20Silk%20Cover%20-%20150gsm%20Silk%20Inner\148\148x148-Landscape\148%20x%20148_Double_Perfect%20Bound_66pp_Landscape" TargetMode="External"/><Relationship Id="rId364" Type="http://purl.oclc.org/ooxml/officeDocument/relationships/hyperlink" Target="file:///\\ip-app07\BTG%20Artwork\3.%20Web%20Channels\2.%20Artwork%20Documents\Artwork%20Templates\1.%20Templates\Perfect%20Bound%20Booklet\350gsm%20Silk%20Cover%20-%20150gsm%20Silk%20Inner\148\148x148-Landscape\148%20x%20148_Double_Perfect%20Bound_108pp_Landscape" TargetMode="External"/><Relationship Id="rId61" Type="http://purl.oclc.org/ooxml/officeDocument/relationships/hyperlink" Target="file:///\\ip-app07\BTG%20Artwork\3.%20Web%20Channels\2.%20Artwork%20Documents\Artwork%20Templates\1.%20Templates\Perfect%20Bound%20Booklet\350gsm%20Silk%20Cover%20-%20150gsm%20Silk%20Inner\A4\A4-Portrait\A4-86pp-Perfect-Bound-Spine-5.875mm" TargetMode="External"/><Relationship Id="rId82" Type="http://purl.oclc.org/ooxml/officeDocument/relationships/hyperlink" Target="file:///\\ip-app07\BTG%20Artwork\3.%20Web%20Channels\2.%20Artwork%20Documents\Artwork%20Templates\1.%20Templates\Perfect%20Bound%20Booklet\350gsm%20Silk%20Cover%20-%20150gsm%20Silk%20Inner\A4\A4-Landscape\A4_Double_Perfect%20Bound_64pp_Landscape" TargetMode="External"/><Relationship Id="rId199" Type="http://purl.oclc.org/ooxml/officeDocument/relationships/hyperlink" Target="file:///\\ip-app07\BTG%20Artwork\3.%20Web%20Channels\2.%20Artwork%20Documents\Artwork%20Templates\1.%20Templates\Perfect%20Bound%20Booklet\350gsm%20Silk%20Cover%20-%20150gsm%20Silk%20Inner\A6\A6-Portrait\A6_Double_Perfect%20Bound_106pp_Portrait" TargetMode="External"/><Relationship Id="rId203" Type="http://purl.oclc.org/ooxml/officeDocument/relationships/hyperlink" Target="file:///\\ip-app07\BTG%20Artwork\3.%20Web%20Channels\2.%20Artwork%20Documents\Artwork%20Templates\1.%20Templates\Perfect%20Bound%20Booklet\350gsm%20Silk%20Cover%20-%20150gsm%20Silk%20Inner\A6\A6-Portrait\A6_Double_Perfect%20Bound_114pp_Portrait" TargetMode="External"/><Relationship Id="rId385" Type="http://purl.oclc.org/ooxml/officeDocument/relationships/hyperlink" Target="file:///\\ip-app07\BTG%20Artwork\3.%20Web%20Channels\2.%20Artwork%20Documents\Artwork%20Templates\1.%20Templates\Perfect%20Bound%20Booklet\350gsm%20Silk%20Cover%20-%20150gsm%20Silk%20Inner\210\210x210-Portrait\210%20x%20210_Double_Perfect%20Bound_68pp_Portrait" TargetMode="External"/><Relationship Id="rId19" Type="http://purl.oclc.org/ooxml/officeDocument/relationships/hyperlink" Target="file:///\\ip-app07\BTG%20Artwork\3.%20Web%20Channels\2.%20Artwork%20Documents\Artwork%20Templates\1.%20Templates\Perfect%20Bound%20Booklet\350gsm%20Silk%20Cover%20-%20150gsm%20Silk%20Inner\A4\A4-Landscape\A4_Double_Perfect%20Bound_50pp_Landscape" TargetMode="External"/><Relationship Id="rId224" Type="http://purl.oclc.org/ooxml/officeDocument/relationships/hyperlink" Target="file:///\\ip-app07\BTG%20Artwork\3.%20Web%20Channels\2.%20Artwork%20Documents\Artwork%20Templates\1.%20Templates\Perfect%20Bound%20Booklet\350gsm%20Silk%20Cover%20-%20150gsm%20Silk%20Inner\A6\A6-Landscape\A6_Double_Perfect%20Bound_76pp_Landscape" TargetMode="External"/><Relationship Id="rId245" Type="http://purl.oclc.org/ooxml/officeDocument/relationships/hyperlink" Target="file:///\\ip-app07\BTG%20Artwork\3.%20Web%20Channels\2.%20Artwork%20Documents\Artwork%20Templates\1.%20Templates\Perfect%20Bound%20Booklet\350gsm%20Silk%20Cover%20-%20150gsm%20Silk%20Inner\A6\A6-Landscape\A6_Double_Perfect%20Bound_118pp_Landscape" TargetMode="External"/><Relationship Id="rId266" Type="http://purl.oclc.org/ooxml/officeDocument/relationships/hyperlink" Target="file:///\\ip-app07\BTG%20Artwork\3.%20Web%20Channels\2.%20Artwork%20Documents\Artwork%20Templates\1.%20Templates\Perfect%20Bound%20Booklet\350gsm%20Silk%20Cover%20-%20150gsm%20Silk%20Inner\DL\DL-Portrait\DL_Double_Perfect%20Bound_78pp_Portrait" TargetMode="External"/><Relationship Id="rId287" Type="http://purl.oclc.org/ooxml/officeDocument/relationships/hyperlink" Target="file:///\\ip-app07\BTG%20Artwork\3.%20Web%20Channels\2.%20Artwork%20Documents\Artwork%20Templates\1.%20Templates\Perfect%20Bound%20Booklet\350gsm%20Silk%20Cover%20-%20150gsm%20Silk%20Inner\DL\DL-Portrait\DL_Double_Perfect%20Bound_120pp_Portrait" TargetMode="External"/><Relationship Id="rId410" Type="http://purl.oclc.org/ooxml/officeDocument/relationships/hyperlink" Target="file:///\\ip-app07\BTG%20Artwork\3.%20Web%20Channels\2.%20Artwork%20Documents\Artwork%20Templates\1.%20Templates\Perfect%20Bound%20Booklet\350gsm%20Silk%20Cover%20-%20150gsm%20Silk%20Inner\210\210x210-Portrait\210%20x%20210_Double_Perfect%20Bound_118pp_Portrait" TargetMode="External"/><Relationship Id="rId431" Type="http://purl.oclc.org/ooxml/officeDocument/relationships/hyperlink" Target="file:///\\ip-app07\BTG%20Artwork\3.%20Web%20Channels\2.%20Artwork%20Documents\Artwork%20Templates\1.%20Templates\Perfect%20Bound%20Booklet\350gsm%20Silk%20Cover%20-%20150gsm%20Silk%20Inner\210\210x210-Landscape\210%20x%20210_Double_Perfect%20Bound_78pp_Landscape" TargetMode="External"/><Relationship Id="rId452" Type="http://purl.oclc.org/ooxml/officeDocument/relationships/hyperlink" Target="file:///\\ip-app07\BTG%20Artwork\3.%20Web%20Channels\2.%20Artwork%20Documents\Artwork%20Templates\1.%20Templates\Perfect%20Bound%20Booklet\350gsm%20Silk%20Cover%20-%20150gsm%20Silk%20Inner\210\210x210-Landscape\210%20x%20210_Double_Perfect%20Bound_120pp_Landscape" TargetMode="External"/><Relationship Id="rId30" Type="http://purl.oclc.org/ooxml/officeDocument/relationships/hyperlink" Target="file:///\\ip-app07\BTG%20Artwork\3.%20Web%20Channels\2.%20Artwork%20Documents\Artwork%20Templates\1.%20Templates\Perfect%20Bound%20Booklet\350gsm%20Silk%20Cover%20-%20150gsm%20Silk%20Inner\A5\A5-Portrait\A5_Double_Perfect%20Bound_56pp_Portrait" TargetMode="External"/><Relationship Id="rId105" Type="http://purl.oclc.org/ooxml/officeDocument/relationships/hyperlink" Target="file:///\\ip-app07\BTG%20Artwork\3.%20Web%20Channels\2.%20Artwork%20Documents\Artwork%20Templates\1.%20Templates\Perfect%20Bound%20Booklet\350gsm%20Silk%20Cover%20-%20150gsm%20Silk%20Inner\A4\A4-Landscape\A4_Double_Perfect%20Bound_110pp_Landscape" TargetMode="External"/><Relationship Id="rId126" Type="http://purl.oclc.org/ooxml/officeDocument/relationships/hyperlink" Target="file:///\\ip-app07\BTG%20Artwork\3.%20Web%20Channels\2.%20Artwork%20Documents\Artwork%20Templates\1.%20Templates\Perfect%20Bound%20Booklet\350gsm%20Silk%20Cover%20-%20150gsm%20Silk%20Inner\A5\A5-Portrait\A5_Double_Perfect%20Bound_88pp_Portrait" TargetMode="External"/><Relationship Id="rId147" Type="http://purl.oclc.org/ooxml/officeDocument/relationships/hyperlink" Target="file:///\\ip-app07\BTG%20Artwork\3.%20Web%20Channels\2.%20Artwork%20Documents\Artwork%20Templates\1.%20Templates\Perfect%20Bound%20Booklet\350gsm%20Silk%20Cover%20-%20150gsm%20Silk%20Inner\A5\A5-Landscape\A5_Double_Perfect%20Bound_66pp_Landscape" TargetMode="External"/><Relationship Id="rId168" Type="http://purl.oclc.org/ooxml/officeDocument/relationships/hyperlink" Target="file:///\\ip-app07\BTG%20Artwork\3.%20Web%20Channels\2.%20Artwork%20Documents\Artwork%20Templates\1.%20Templates\Perfect%20Bound%20Booklet\350gsm%20Silk%20Cover%20-%20150gsm%20Silk%20Inner\A5\A5-Landscape\A5_Double_Perfect%20Bound_108pp_Landscape" TargetMode="External"/><Relationship Id="rId312" Type="http://purl.oclc.org/ooxml/officeDocument/relationships/hyperlink" Target="file:///\\ip-app07\BTG%20Artwork\3.%20Web%20Channels\2.%20Artwork%20Documents\Artwork%20Templates\1.%20Templates\Perfect%20Bound%20Booklet\350gsm%20Silk%20Cover%20-%20150gsm%20Silk%20Inner\148\148x148-Portrait\148%20x%20148_Double_Perfect%20Bound_86pp_Portrait" TargetMode="External"/><Relationship Id="rId333" Type="http://purl.oclc.org/ooxml/officeDocument/relationships/hyperlink" Target="file:///\\ip-app07\BTG%20Artwork\3.%20Web%20Channels\2.%20Artwork%20Documents\Artwork%20Templates\1.%20Templates\Perfect%20Bound%20Booklet\350gsm%20Silk%20Cover%20-%20150gsm%20Silk%20Inner\148\148x148-Landscape\148%20x%20148_Double_Perfect%20Bound_46pp_Landscape" TargetMode="External"/><Relationship Id="rId354" Type="http://purl.oclc.org/ooxml/officeDocument/relationships/hyperlink" Target="file:///\\ip-app07\BTG%20Artwork\3.%20Web%20Channels\2.%20Artwork%20Documents\Artwork%20Templates\1.%20Templates\Perfect%20Bound%20Booklet\350gsm%20Silk%20Cover%20-%20150gsm%20Silk%20Inner\148\148x148-Landscape\148%20x%20148_Double_Perfect%20Bound_88pp_Landscape" TargetMode="External"/><Relationship Id="rId51" Type="http://purl.oclc.org/ooxml/officeDocument/relationships/hyperlink" Target="file:///\\ip-app07\BTG%20Artwork\3.%20Web%20Channels\2.%20Artwork%20Documents\Artwork%20Templates\1.%20Templates\Perfect%20Bound%20Booklet\350gsm%20Silk%20Cover%20-%20150gsm%20Silk%20Inner\A4\A4-Portrait\A4-64pp-Perfect-Bound-Spine-4.5mm" TargetMode="External"/><Relationship Id="rId72" Type="http://purl.oclc.org/ooxml/officeDocument/relationships/hyperlink" Target="file:///\\ip-app07\BTG%20Artwork\3.%20Web%20Channels\2.%20Artwork%20Documents\Artwork%20Templates\1.%20Templates\Perfect%20Bound%20Booklet\350gsm%20Silk%20Cover%20-%20150gsm%20Silk%20Inner\A4\A4-Portrait\A4-108pp-Perfect-Bound-Spine-7.25mm" TargetMode="External"/><Relationship Id="rId93" Type="http://purl.oclc.org/ooxml/officeDocument/relationships/hyperlink" Target="file:///\\ip-app07\BTG%20Artwork\3.%20Web%20Channels\2.%20Artwork%20Documents\Artwork%20Templates\1.%20Templates\Perfect%20Bound%20Booklet\350gsm%20Silk%20Cover%20-%20150gsm%20Silk%20Inner\A4\A4-Landscape\A4_Double_Perfect%20Bound_86pp_Landscape" TargetMode="External"/><Relationship Id="rId189" Type="http://purl.oclc.org/ooxml/officeDocument/relationships/hyperlink" Target="file:///\\ip-app07\BTG%20Artwork\3.%20Web%20Channels\2.%20Artwork%20Documents\Artwork%20Templates\1.%20Templates\Perfect%20Bound%20Booklet\350gsm%20Silk%20Cover%20-%20150gsm%20Silk%20Inner\A6\A6-Portrait\A6_Double_Perfect%20Bound_86pp_Portrait" TargetMode="External"/><Relationship Id="rId375" Type="http://purl.oclc.org/ooxml/officeDocument/relationships/hyperlink" Target="file:///\\ip-app07\BTG%20Artwork\3.%20Web%20Channels\2.%20Artwork%20Documents\Artwork%20Templates\1.%20Templates\Perfect%20Bound%20Booklet\350gsm%20Silk%20Cover%20-%20150gsm%20Silk%20Inner\210\210x210-Portrait\210%20x%20210_Double_Perfect%20Bound_48pp_Portrait" TargetMode="External"/><Relationship Id="rId396" Type="http://purl.oclc.org/ooxml/officeDocument/relationships/hyperlink" Target="file:///\\ip-app07\BTG%20Artwork\3.%20Web%20Channels\2.%20Artwork%20Documents\Artwork%20Templates\1.%20Templates\Perfect%20Bound%20Booklet\350gsm%20Silk%20Cover%20-%20150gsm%20Silk%20Inner\210\210x210-Portrait\210%20x%20210_Double_Perfect%20Bound_90pp_Portrait" TargetMode="External"/><Relationship Id="rId3" Type="http://purl.oclc.org/ooxml/officeDocument/relationships/hyperlink" Target="file:///\\ip-app07\BTG%20Artwork\3.%20Web%20Channels\2.%20Artwork%20Documents\Artwork%20Templates\1.%20Templates\Perfect%20Bound%20Booklet\350gsm%20Silk%20Cover%20-%20150gsm%20Silk%20Inner\A4\A4-Portrait\A4-44pp-Perfect-Bound-Spine-3.25mm" TargetMode="External"/><Relationship Id="rId214" Type="http://purl.oclc.org/ooxml/officeDocument/relationships/hyperlink" Target="file:///\\ip-app07\BTG%20Artwork\3.%20Web%20Channels\2.%20Artwork%20Documents\Artwork%20Templates\1.%20Templates\Perfect%20Bound%20Booklet\350gsm%20Silk%20Cover%20-%20150gsm%20Silk%20Inner\A6\A6-Landscape\A6_Double_Perfect%20Bound_56pp_Landscape" TargetMode="External"/><Relationship Id="rId235" Type="http://purl.oclc.org/ooxml/officeDocument/relationships/hyperlink" Target="file:///\\ip-app07\BTG%20Artwork\3.%20Web%20Channels\2.%20Artwork%20Documents\Artwork%20Templates\1.%20Templates\Perfect%20Bound%20Booklet\350gsm%20Silk%20Cover%20-%20150gsm%20Silk%20Inner\A6\A6-Landscape\A6_Double_Perfect%20Bound_98pp_Landscape" TargetMode="External"/><Relationship Id="rId256" Type="http://purl.oclc.org/ooxml/officeDocument/relationships/hyperlink" Target="file:///\\ip-app07\BTG%20Artwork\3.%20Web%20Channels\2.%20Artwork%20Documents\Artwork%20Templates\1.%20Templates\Perfect%20Bound%20Booklet\350gsm%20Silk%20Cover%20-%20150gsm%20Silk%20Inner\DL\DL-Portrait\DL_Double_Perfect%20Bound_58pp_Portrait" TargetMode="External"/><Relationship Id="rId277" Type="http://purl.oclc.org/ooxml/officeDocument/relationships/hyperlink" Target="file:///\\ip-app07\BTG%20Artwork\3.%20Web%20Channels\2.%20Artwork%20Documents\Artwork%20Templates\1.%20Templates\Perfect%20Bound%20Booklet\350gsm%20Silk%20Cover%20-%20150gsm%20Silk%20Inner\DL\DL-Portrait\DL_Double_Perfect%20Bound_100pp_Portrait" TargetMode="External"/><Relationship Id="rId298" Type="http://purl.oclc.org/ooxml/officeDocument/relationships/hyperlink" Target="file:///\\ip-app07\BTG%20Artwork\3.%20Web%20Channels\2.%20Artwork%20Documents\Artwork%20Templates\1.%20Templates\Perfect%20Bound%20Booklet\350gsm%20Silk%20Cover%20-%20150gsm%20Silk%20Inner\148\148x148-Portrait\148%20x%20148_Double_Perfect%20Bound_58pp_Portrait" TargetMode="External"/><Relationship Id="rId400" Type="http://purl.oclc.org/ooxml/officeDocument/relationships/hyperlink" Target="file:///\\ip-app07\BTG%20Artwork\3.%20Web%20Channels\2.%20Artwork%20Documents\Artwork%20Templates\1.%20Templates\Perfect%20Bound%20Booklet\350gsm%20Silk%20Cover%20-%20150gsm%20Silk%20Inner\210\210x210-Portrait\210%20x%20210_Double_Perfect%20Bound_98pp_Portrait" TargetMode="External"/><Relationship Id="rId421" Type="http://purl.oclc.org/ooxml/officeDocument/relationships/hyperlink" Target="file:///\\ip-app07\BTG%20Artwork\3.%20Web%20Channels\2.%20Artwork%20Documents\Artwork%20Templates\1.%20Templates\Perfect%20Bound%20Booklet\350gsm%20Silk%20Cover%20-%20150gsm%20Silk%20Inner\210\210x210-Landscape\210%20x%20210_Double_Perfect%20Bound_58pp_Landscape" TargetMode="External"/><Relationship Id="rId442" Type="http://purl.oclc.org/ooxml/officeDocument/relationships/hyperlink" Target="file:///\\ip-app07\BTG%20Artwork\3.%20Web%20Channels\2.%20Artwork%20Documents\Artwork%20Templates\1.%20Templates\Perfect%20Bound%20Booklet\350gsm%20Silk%20Cover%20-%20150gsm%20Silk%20Inner\210\210x210-Landscape\210%20x%20210_Double_Perfect%20Bound_100pp_Landscape" TargetMode="External"/><Relationship Id="rId116" Type="http://purl.oclc.org/ooxml/officeDocument/relationships/hyperlink" Target="file:///\\ip-app07\BTG%20Artwork\3.%20Web%20Channels\2.%20Artwork%20Documents\Artwork%20Templates\1.%20Templates\Perfect%20Bound%20Booklet\350gsm%20Silk%20Cover%20-%20150gsm%20Silk%20Inner\A5\A5-Portrait\A5_Double_Perfect%20Bound_68pp_Portrait" TargetMode="External"/><Relationship Id="rId137" Type="http://purl.oclc.org/ooxml/officeDocument/relationships/hyperlink" Target="file:///\\ip-app07\BTG%20Artwork\3.%20Web%20Channels\2.%20Artwork%20Documents\Artwork%20Templates\1.%20Templates\Perfect%20Bound%20Booklet\350gsm%20Silk%20Cover%20-%20150gsm%20Silk%20Inner\A5\A5-Portrait\A5_Double_Perfect%20Bound_110pp_Portrait" TargetMode="External"/><Relationship Id="rId158" Type="http://purl.oclc.org/ooxml/officeDocument/relationships/hyperlink" Target="file:///\\ip-app07\BTG%20Artwork\3.%20Web%20Channels\2.%20Artwork%20Documents\Artwork%20Templates\1.%20Templates\Perfect%20Bound%20Booklet\350gsm%20Silk%20Cover%20-%20150gsm%20Silk%20Inner\A5\A5-Landscape\A5_Double_Perfect%20Bound_88pp_Landscape" TargetMode="External"/><Relationship Id="rId302" Type="http://purl.oclc.org/ooxml/officeDocument/relationships/hyperlink" Target="file:///\\ip-app07\BTG%20Artwork\3.%20Web%20Channels\2.%20Artwork%20Documents\Artwork%20Templates\1.%20Templates\Perfect%20Bound%20Booklet\350gsm%20Silk%20Cover%20-%20150gsm%20Silk%20Inner\148\148x148-Portrait\148%20x%20148_Double_Perfect%20Bound_66pp_Portrait" TargetMode="External"/><Relationship Id="rId323" Type="http://purl.oclc.org/ooxml/officeDocument/relationships/hyperlink" Target="file:///\\ip-app07\BTG%20Artwork\3.%20Web%20Channels\2.%20Artwork%20Documents\Artwork%20Templates\1.%20Templates\Perfect%20Bound%20Booklet\350gsm%20Silk%20Cover%20-%20150gsm%20Silk%20Inner\148\148x148-Portrait\148%20x%20148_Double_Perfect%20Bound_108pp_Portrait" TargetMode="External"/><Relationship Id="rId344" Type="http://purl.oclc.org/ooxml/officeDocument/relationships/hyperlink" Target="file:///\\ip-app07\BTG%20Artwork\3.%20Web%20Channels\2.%20Artwork%20Documents\Artwork%20Templates\1.%20Templates\Perfect%20Bound%20Booklet\350gsm%20Silk%20Cover%20-%20150gsm%20Silk%20Inner\148\148x148-Landscape\148%20x%20148_Double_Perfect%20Bound_68pp_Landscape" TargetMode="External"/><Relationship Id="rId20" Type="http://purl.oclc.org/ooxml/officeDocument/relationships/hyperlink" Target="file:///\\ip-app07\BTG%20Artwork\3.%20Web%20Channels\2.%20Artwork%20Documents\Artwork%20Templates\1.%20Templates\Perfect%20Bound%20Booklet\350gsm%20Silk%20Cover%20-%20150gsm%20Silk%20Inner\A4\A4-Landscape\A4_Double_Perfect%20Bound_52pp_Landscape" TargetMode="External"/><Relationship Id="rId41" Type="http://purl.oclc.org/ooxml/officeDocument/relationships/hyperlink" Target="file:///\\ip-app07\BTG%20Artwork\3.%20Web%20Channels\2.%20Artwork%20Documents\Artwork%20Templates\1.%20Templates\Perfect%20Bound%20Booklet\350gsm%20Silk%20Cover%20-%20150gsm%20Silk%20Inner\A6\A6-Portrait\A6_Double_Perfect%20Bound_46pp_Portrait" TargetMode="External"/><Relationship Id="rId62" Type="http://purl.oclc.org/ooxml/officeDocument/relationships/hyperlink" Target="file:///\\ip-app07\BTG%20Artwork\3.%20Web%20Channels\2.%20Artwork%20Documents\Artwork%20Templates\1.%20Templates\Perfect%20Bound%20Booklet\350gsm%20Silk%20Cover%20-%20150gsm%20Silk%20Inner\A4\A4-Portrait\A4-88pp-Perfect-Bound-Spine-6mm" TargetMode="External"/><Relationship Id="rId83" Type="http://purl.oclc.org/ooxml/officeDocument/relationships/hyperlink" Target="file:///\\ip-app07\BTG%20Artwork\3.%20Web%20Channels\2.%20Artwork%20Documents\Artwork%20Templates\1.%20Templates\Perfect%20Bound%20Booklet\350gsm%20Silk%20Cover%20-%20150gsm%20Silk%20Inner\A4\A4-Landscape\A4_Double_Perfect%20Bound_66pp_Landscape" TargetMode="External"/><Relationship Id="rId179" Type="http://purl.oclc.org/ooxml/officeDocument/relationships/hyperlink" Target="file:///\\ip-app07\BTG%20Artwork\3.%20Web%20Channels\2.%20Artwork%20Documents\Artwork%20Templates\1.%20Templates\Perfect%20Bound%20Booklet\350gsm%20Silk%20Cover%20-%20150gsm%20Silk%20Inner\A6\A6-Portrait\A6_Double_Perfect%20Bound_66pp_Portrait" TargetMode="External"/><Relationship Id="rId365" Type="http://purl.oclc.org/ooxml/officeDocument/relationships/hyperlink" Target="file:///\\ip-app07\BTG%20Artwork\3.%20Web%20Channels\2.%20Artwork%20Documents\Artwork%20Templates\1.%20Templates\Perfect%20Bound%20Booklet\350gsm%20Silk%20Cover%20-%20150gsm%20Silk%20Inner\148\148x148-Landscape\148%20x%20148_Double_Perfect%20Bound_110pp_Landscape" TargetMode="External"/><Relationship Id="rId386" Type="http://purl.oclc.org/ooxml/officeDocument/relationships/hyperlink" Target="file:///\\ip-app07\BTG%20Artwork\3.%20Web%20Channels\2.%20Artwork%20Documents\Artwork%20Templates\1.%20Templates\Perfect%20Bound%20Booklet\350gsm%20Silk%20Cover%20-%20150gsm%20Silk%20Inner\210\210x210-Portrait\210%20x%20210_Double_Perfect%20Bound_70pp_Portrait" TargetMode="External"/><Relationship Id="rId190" Type="http://purl.oclc.org/ooxml/officeDocument/relationships/hyperlink" Target="file:///\\ip-app07\BTG%20Artwork\3.%20Web%20Channels\2.%20Artwork%20Documents\Artwork%20Templates\1.%20Templates\Perfect%20Bound%20Booklet\350gsm%20Silk%20Cover%20-%20150gsm%20Silk%20Inner\A6\A6-Portrait\A6_Double_Perfect%20Bound_88pp_Portrait" TargetMode="External"/><Relationship Id="rId204" Type="http://purl.oclc.org/ooxml/officeDocument/relationships/hyperlink" Target="file:///\\ip-app07\BTG%20Artwork\3.%20Web%20Channels\2.%20Artwork%20Documents\Artwork%20Templates\1.%20Templates\Perfect%20Bound%20Booklet\350gsm%20Silk%20Cover%20-%20150gsm%20Silk%20Inner\A6\A6-Portrait\A6_Double_Perfect%20Bound_116pp_Portrait" TargetMode="External"/><Relationship Id="rId225" Type="http://purl.oclc.org/ooxml/officeDocument/relationships/hyperlink" Target="file:///\\ip-app07\BTG%20Artwork\3.%20Web%20Channels\2.%20Artwork%20Documents\Artwork%20Templates\1.%20Templates\Perfect%20Bound%20Booklet\350gsm%20Silk%20Cover%20-%20150gsm%20Silk%20Inner\A6\A6-Landscape\A6_Double_Perfect%20Bound_78pp_Landscape" TargetMode="External"/><Relationship Id="rId246" Type="http://purl.oclc.org/ooxml/officeDocument/relationships/hyperlink" Target="file:///\\ip-app07\BTG%20Artwork\3.%20Web%20Channels\2.%20Artwork%20Documents\Artwork%20Templates\1.%20Templates\Perfect%20Bound%20Booklet\350gsm%20Silk%20Cover%20-%20150gsm%20Silk%20Inner\A6\A6-Landscape\A6_Double_Perfect%20Bound_120pp_Landscape" TargetMode="External"/><Relationship Id="rId267" Type="http://purl.oclc.org/ooxml/officeDocument/relationships/hyperlink" Target="file:///\\ip-app07\BTG%20Artwork\3.%20Web%20Channels\2.%20Artwork%20Documents\Artwork%20Templates\1.%20Templates\Perfect%20Bound%20Booklet\350gsm%20Silk%20Cover%20-%20150gsm%20Silk%20Inner\DL\DL-Portrait\DL_Double_Perfect%20Bound_80pp_Portrait" TargetMode="External"/><Relationship Id="rId288" Type="http://purl.oclc.org/ooxml/officeDocument/relationships/hyperlink" Target="file:///\\ip-app07\BTG%20Artwork\3.%20Web%20Channels\2.%20Artwork%20Documents\Artwork%20Templates\1.%20Templates\Perfect%20Bound%20Booklet\350gsm%20Silk%20Cover%20-%20150gsm%20Silk%20Inner\A4\A4-Portrait\A4-72pp-Perfect-Bound-Spine-5mm" TargetMode="External"/><Relationship Id="rId411" Type="http://purl.oclc.org/ooxml/officeDocument/relationships/hyperlink" Target="file:///\\ip-app07\BTG%20Artwork\3.%20Web%20Channels\2.%20Artwork%20Documents\Artwork%20Templates\1.%20Templates\Perfect%20Bound%20Booklet\350gsm%20Silk%20Cover%20-%20150gsm%20Silk%20Inner\210\210x210-Portrait\210%20x%20210_Double_Perfect%20Bound_120pp_Portrait" TargetMode="External"/><Relationship Id="rId432" Type="http://purl.oclc.org/ooxml/officeDocument/relationships/hyperlink" Target="file:///\\ip-app07\BTG%20Artwork\3.%20Web%20Channels\2.%20Artwork%20Documents\Artwork%20Templates\1.%20Templates\Perfect%20Bound%20Booklet\350gsm%20Silk%20Cover%20-%20150gsm%20Silk%20Inner\210\210x210-Landscape\210%20x%20210_Double_Perfect%20Bound_80pp_Landscape" TargetMode="External"/><Relationship Id="rId453" Type="http://purl.oclc.org/ooxml/officeDocument/relationships/printerSettings" Target="../printerSettings/printerSettings4.bin"/><Relationship Id="rId106" Type="http://purl.oclc.org/ooxml/officeDocument/relationships/hyperlink" Target="file:///\\ip-app07\BTG%20Artwork\3.%20Web%20Channels\2.%20Artwork%20Documents\Artwork%20Templates\1.%20Templates\Perfect%20Bound%20Booklet\350gsm%20Silk%20Cover%20-%20150gsm%20Silk%20Inner\A4\A4-Landscape\A4_Double_Perfect%20Bound_112pp_Landscape" TargetMode="External"/><Relationship Id="rId127" Type="http://purl.oclc.org/ooxml/officeDocument/relationships/hyperlink" Target="file:///\\ip-app07\BTG%20Artwork\3.%20Web%20Channels\2.%20Artwork%20Documents\Artwork%20Templates\1.%20Templates\Perfect%20Bound%20Booklet\350gsm%20Silk%20Cover%20-%20150gsm%20Silk%20Inner\A5\A5-Portrait\A5_Double_Perfect%20Bound_90pp_Portrait" TargetMode="External"/><Relationship Id="rId313" Type="http://purl.oclc.org/ooxml/officeDocument/relationships/hyperlink" Target="file:///\\ip-app07\BTG%20Artwork\3.%20Web%20Channels\2.%20Artwork%20Documents\Artwork%20Templates\1.%20Templates\Perfect%20Bound%20Booklet\350gsm%20Silk%20Cover%20-%20150gsm%20Silk%20Inner\148\148x148-Portrait\148%20x%20148_Double_Perfect%20Bound_88pp_Portrait" TargetMode="External"/><Relationship Id="rId10" Type="http://purl.oclc.org/ooxml/officeDocument/relationships/hyperlink" Target="file:///\\ip-app07\BTG%20Artwork\3.%20Web%20Channels\2.%20Artwork%20Documents\Artwork%20Templates\1.%20Templates\Perfect%20Bound%20Booklet\350gsm%20Silk%20Cover%20-%20150gsm%20Silk%20Inner\A4\A4-Portrait\A4-54pp-Perfect-Bound-Spine-3.875mm" TargetMode="External"/><Relationship Id="rId31" Type="http://purl.oclc.org/ooxml/officeDocument/relationships/hyperlink" Target="file:///\\ip-app07\BTG%20Artwork\3.%20Web%20Channels\2.%20Artwork%20Documents\Artwork%20Templates\1.%20Templates\Perfect%20Bound%20Booklet\350gsm%20Silk%20Cover%20-%20150gsm%20Silk%20Inner\A5\A5-Landscape\A5_Double_Perfect%20Bound_42pp_Landscape" TargetMode="External"/><Relationship Id="rId52" Type="http://purl.oclc.org/ooxml/officeDocument/relationships/hyperlink" Target="file:///\\ip-app07\BTG%20Artwork\3.%20Web%20Channels\2.%20Artwork%20Documents\Artwork%20Templates\1.%20Templates\Perfect%20Bound%20Booklet\350gsm%20Silk%20Cover%20-%20150gsm%20Silk%20Inner\A4\A4-Portrait\A4-66pp-Perfect-Bound-Spine-4.625mm" TargetMode="External"/><Relationship Id="rId73" Type="http://purl.oclc.org/ooxml/officeDocument/relationships/hyperlink" Target="file:///\\ip-app07\BTG%20Artwork\3.%20Web%20Channels\2.%20Artwork%20Documents\Artwork%20Templates\1.%20Templates\Perfect%20Bound%20Booklet\350gsm%20Silk%20Cover%20-%20150gsm%20Silk%20Inner\A4\A4-Portrait\A4-110pp-Perfect-Bound-Spine-7.375mm" TargetMode="External"/><Relationship Id="rId94" Type="http://purl.oclc.org/ooxml/officeDocument/relationships/hyperlink" Target="file:///\\ip-app07\BTG%20Artwork\3.%20Web%20Channels\2.%20Artwork%20Documents\Artwork%20Templates\1.%20Templates\Perfect%20Bound%20Booklet\350gsm%20Silk%20Cover%20-%20150gsm%20Silk%20Inner\A4\A4-Landscape\A4_Double_Perfect%20Bound_88pp_Landscape" TargetMode="External"/><Relationship Id="rId148" Type="http://purl.oclc.org/ooxml/officeDocument/relationships/hyperlink" Target="file:///\\ip-app07\BTG%20Artwork\3.%20Web%20Channels\2.%20Artwork%20Documents\Artwork%20Templates\1.%20Templates\Perfect%20Bound%20Booklet\350gsm%20Silk%20Cover%20-%20150gsm%20Silk%20Inner\A5\A5-Landscape\A5_Double_Perfect%20Bound_68pp_Landscape" TargetMode="External"/><Relationship Id="rId169" Type="http://purl.oclc.org/ooxml/officeDocument/relationships/hyperlink" Target="file:///\\ip-app07\BTG%20Artwork\3.%20Web%20Channels\2.%20Artwork%20Documents\Artwork%20Templates\1.%20Templates\Perfect%20Bound%20Booklet\350gsm%20Silk%20Cover%20-%20150gsm%20Silk%20Inner\A5\A5-Landscape\A5_Double_Perfect%20Bound_110pp_Landscape" TargetMode="External"/><Relationship Id="rId334" Type="http://purl.oclc.org/ooxml/officeDocument/relationships/hyperlink" Target="file:///\\ip-app07\BTG%20Artwork\3.%20Web%20Channels\2.%20Artwork%20Documents\Artwork%20Templates\1.%20Templates\Perfect%20Bound%20Booklet\350gsm%20Silk%20Cover%20-%20150gsm%20Silk%20Inner\148\148x148-Landscape\148%20x%20148_Double_Perfect%20Bound_48pp_Landscape" TargetMode="External"/><Relationship Id="rId355" Type="http://purl.oclc.org/ooxml/officeDocument/relationships/hyperlink" Target="file:///\\ip-app07\BTG%20Artwork\3.%20Web%20Channels\2.%20Artwork%20Documents\Artwork%20Templates\1.%20Templates\Perfect%20Bound%20Booklet\350gsm%20Silk%20Cover%20-%20150gsm%20Silk%20Inner\148\148x148-Landscape\148%20x%20148_Double_Perfect%20Bound_90pp_Landscape" TargetMode="External"/><Relationship Id="rId376" Type="http://purl.oclc.org/ooxml/officeDocument/relationships/hyperlink" Target="file:///\\ip-app07\BTG%20Artwork\3.%20Web%20Channels\2.%20Artwork%20Documents\Artwork%20Templates\1.%20Templates\Perfect%20Bound%20Booklet\350gsm%20Silk%20Cover%20-%20150gsm%20Silk%20Inner\210\210x210-Portrait\210%20x%20210_Double_Perfect%20Bound_50pp_Portrait" TargetMode="External"/><Relationship Id="rId397" Type="http://purl.oclc.org/ooxml/officeDocument/relationships/hyperlink" Target="file:///\\ip-app07\BTG%20Artwork\3.%20Web%20Channels\2.%20Artwork%20Documents\Artwork%20Templates\1.%20Templates\Perfect%20Bound%20Booklet\350gsm%20Silk%20Cover%20-%20150gsm%20Silk%20Inner\210\210x210-Portrait\210%20x%20210_Double_Perfect%20Bound_92pp_Portrait" TargetMode="External"/><Relationship Id="rId4" Type="http://purl.oclc.org/ooxml/officeDocument/relationships/hyperlink" Target="file:///\\ip-app07\BTG%20Artwork\3.%20Web%20Channels\2.%20Artwork%20Documents\Artwork%20Templates\1.%20Templates\Perfect%20Bound%20Booklet\350gsm%20Silk%20Cover%20-%20150gsm%20Silk%20Inner\A5\A5-Portrait\A5_Double_Perfect%20Bound_40pp_Portrait" TargetMode="External"/><Relationship Id="rId180" Type="http://purl.oclc.org/ooxml/officeDocument/relationships/hyperlink" Target="file:///\\ip-app07\BTG%20Artwork\3.%20Web%20Channels\2.%20Artwork%20Documents\Artwork%20Templates\1.%20Templates\Perfect%20Bound%20Booklet\350gsm%20Silk%20Cover%20-%20150gsm%20Silk%20Inner\A6\A6-Portrait\A6_Double_Perfect%20Bound_68pp_Portrait" TargetMode="External"/><Relationship Id="rId215" Type="http://purl.oclc.org/ooxml/officeDocument/relationships/hyperlink" Target="file:///\\ip-app07\BTG%20Artwork\3.%20Web%20Channels\2.%20Artwork%20Documents\Artwork%20Templates\1.%20Templates\Perfect%20Bound%20Booklet\350gsm%20Silk%20Cover%20-%20150gsm%20Silk%20Inner\A6\A6-Landscape\A6_Double_Perfect%20Bound_58pp_Landscape" TargetMode="External"/><Relationship Id="rId236" Type="http://purl.oclc.org/ooxml/officeDocument/relationships/hyperlink" Target="file:///\\ip-app07\BTG%20Artwork\3.%20Web%20Channels\2.%20Artwork%20Documents\Artwork%20Templates\1.%20Templates\Perfect%20Bound%20Booklet\350gsm%20Silk%20Cover%20-%20150gsm%20Silk%20Inner\A6\A6-Landscape\A6_Double_Perfect%20Bound_100pp_Landscape" TargetMode="External"/><Relationship Id="rId257" Type="http://purl.oclc.org/ooxml/officeDocument/relationships/hyperlink" Target="file:///\\ip-app07\BTG%20Artwork\3.%20Web%20Channels\2.%20Artwork%20Documents\Artwork%20Templates\1.%20Templates\Perfect%20Bound%20Booklet\350gsm%20Silk%20Cover%20-%20150gsm%20Silk%20Inner\DL\DL-Portrait\DL_Double_Perfect%20Bound_60pp_Portrait" TargetMode="External"/><Relationship Id="rId278" Type="http://purl.oclc.org/ooxml/officeDocument/relationships/hyperlink" Target="file:///\\ip-app07\BTG%20Artwork\3.%20Web%20Channels\2.%20Artwork%20Documents\Artwork%20Templates\1.%20Templates\Perfect%20Bound%20Booklet\350gsm%20Silk%20Cover%20-%20150gsm%20Silk%20Inner\DL\DL-Portrait\DL_Double_Perfect%20Bound_102pp_Portrait" TargetMode="External"/><Relationship Id="rId401" Type="http://purl.oclc.org/ooxml/officeDocument/relationships/hyperlink" Target="file:///\\ip-app07\BTG%20Artwork\3.%20Web%20Channels\2.%20Artwork%20Documents\Artwork%20Templates\1.%20Templates\Perfect%20Bound%20Booklet\350gsm%20Silk%20Cover%20-%20150gsm%20Silk%20Inner\210\210x210-Portrait\210%20x%20210_Double_Perfect%20Bound_100pp_Portrait" TargetMode="External"/><Relationship Id="rId422" Type="http://purl.oclc.org/ooxml/officeDocument/relationships/hyperlink" Target="file:///\\ip-app07\BTG%20Artwork\3.%20Web%20Channels\2.%20Artwork%20Documents\Artwork%20Templates\1.%20Templates\Perfect%20Bound%20Booklet\350gsm%20Silk%20Cover%20-%20150gsm%20Silk%20Inner\210\210x210-Landscape\210%20x%20210_Double_Perfect%20Bound_60pp_Landscape" TargetMode="External"/><Relationship Id="rId443" Type="http://purl.oclc.org/ooxml/officeDocument/relationships/hyperlink" Target="file:///\\ip-app07\BTG%20Artwork\3.%20Web%20Channels\2.%20Artwork%20Documents\Artwork%20Templates\1.%20Templates\Perfect%20Bound%20Booklet\350gsm%20Silk%20Cover%20-%20150gsm%20Silk%20Inner\210\210x210-Landscape\210%20x%20210_Double_Perfect%20Bound_102pp_Landscape" TargetMode="External"/><Relationship Id="rId303" Type="http://purl.oclc.org/ooxml/officeDocument/relationships/hyperlink" Target="file:///\\ip-app07\BTG%20Artwork\3.%20Web%20Channels\2.%20Artwork%20Documents\Artwork%20Templates\1.%20Templates\Perfect%20Bound%20Booklet\350gsm%20Silk%20Cover%20-%20150gsm%20Silk%20Inner\148\148x148-Portrait\148%20x%20148_Double_Perfect%20Bound_68pp_Portrait" TargetMode="External"/><Relationship Id="rId42" Type="http://purl.oclc.org/ooxml/officeDocument/relationships/hyperlink" Target="file:///\\ip-app07\BTG%20Artwork\3.%20Web%20Channels\2.%20Artwork%20Documents\Artwork%20Templates\1.%20Templates\Perfect%20Bound%20Booklet\350gsm%20Silk%20Cover%20-%20150gsm%20Silk%20Inner\A6\A6-Portrait\A6_Double_Perfect%20Bound_48pp_Portrait" TargetMode="External"/><Relationship Id="rId84" Type="http://purl.oclc.org/ooxml/officeDocument/relationships/hyperlink" Target="file:///\\ip-app07\BTG%20Artwork\3.%20Web%20Channels\2.%20Artwork%20Documents\Artwork%20Templates\1.%20Templates\Perfect%20Bound%20Booklet\350gsm%20Silk%20Cover%20-%20150gsm%20Silk%20Inner\A4\A4-Landscape\A4_Double_Perfect%20Bound_68pp_Landscape" TargetMode="External"/><Relationship Id="rId138" Type="http://purl.oclc.org/ooxml/officeDocument/relationships/hyperlink" Target="file:///\\ip-app07\BTG%20Artwork\3.%20Web%20Channels\2.%20Artwork%20Documents\Artwork%20Templates\1.%20Templates\Perfect%20Bound%20Booklet\350gsm%20Silk%20Cover%20-%20150gsm%20Silk%20Inner\A5\A5-Portrait\A5_Double_Perfect%20Bound_112pp_Portrait" TargetMode="External"/><Relationship Id="rId345" Type="http://purl.oclc.org/ooxml/officeDocument/relationships/hyperlink" Target="file:///\\ip-app07\BTG%20Artwork\3.%20Web%20Channels\2.%20Artwork%20Documents\Artwork%20Templates\1.%20Templates\Perfect%20Bound%20Booklet\350gsm%20Silk%20Cover%20-%20150gsm%20Silk%20Inner\148\148x148-Landscape\148%20x%20148_Double_Perfect%20Bound_70pp_Landscape" TargetMode="External"/><Relationship Id="rId387" Type="http://purl.oclc.org/ooxml/officeDocument/relationships/hyperlink" Target="file:///\\ip-app07\BTG%20Artwork\3.%20Web%20Channels\2.%20Artwork%20Documents\Artwork%20Templates\1.%20Templates\Perfect%20Bound%20Booklet\350gsm%20Silk%20Cover%20-%20150gsm%20Silk%20Inner\210\210x210-Portrait\210%20x%20210_Double_Perfect%20Bound_72pp_Portrait" TargetMode="External"/><Relationship Id="rId191" Type="http://purl.oclc.org/ooxml/officeDocument/relationships/hyperlink" Target="file:///\\ip-app07\BTG%20Artwork\3.%20Web%20Channels\2.%20Artwork%20Documents\Artwork%20Templates\1.%20Templates\Perfect%20Bound%20Booklet\350gsm%20Silk%20Cover%20-%20150gsm%20Silk%20Inner\A6\A6-Portrait\A6_Double_Perfect%20Bound_90pp_Portrait" TargetMode="External"/><Relationship Id="rId205" Type="http://purl.oclc.org/ooxml/officeDocument/relationships/hyperlink" Target="file:///\\ip-app07\BTG%20Artwork\3.%20Web%20Channels\2.%20Artwork%20Documents\Artwork%20Templates\1.%20Templates\Perfect%20Bound%20Booklet\350gsm%20Silk%20Cover%20-%20150gsm%20Silk%20Inner\A6\A6-Portrait\A6_Double_Perfect%20Bound_118pp_Portrait" TargetMode="External"/><Relationship Id="rId247" Type="http://purl.oclc.org/ooxml/officeDocument/relationships/hyperlink" Target="file:///\\ip-app07\BTG%20Artwork\3.%20Web%20Channels\2.%20Artwork%20Documents\Artwork%20Templates\1.%20Templates\Perfect%20Bound%20Booklet\350gsm%20Silk%20Cover%20-%20150gsm%20Silk%20Inner\DL\DL-Portrait\DL_Double_Perfect%20Bound_40pp_Portrait" TargetMode="External"/><Relationship Id="rId412" Type="http://purl.oclc.org/ooxml/officeDocument/relationships/hyperlink" Target="file:///\\ip-app07\BTG%20Artwork\3.%20Web%20Channels\2.%20Artwork%20Documents\Artwork%20Templates\1.%20Templates\Perfect%20Bound%20Booklet\350gsm%20Silk%20Cover%20-%20150gsm%20Silk%20Inner\210\210x210-Landscape\210%20x%20210_Double_Perfect%20Bound_40pp_Landscape" TargetMode="External"/><Relationship Id="rId107" Type="http://purl.oclc.org/ooxml/officeDocument/relationships/hyperlink" Target="file:///\\ip-app07\BTG%20Artwork\3.%20Web%20Channels\2.%20Artwork%20Documents\Artwork%20Templates\1.%20Templates\Perfect%20Bound%20Booklet\350gsm%20Silk%20Cover%20-%20150gsm%20Silk%20Inner\A4\A4-Landscape\A4_Double_Perfect%20Bound_114pp_Landscape" TargetMode="External"/><Relationship Id="rId289" Type="http://purl.oclc.org/ooxml/officeDocument/relationships/hyperlink" Target="file:///\\ip-app07\BTG%20Artwork\3.%20Web%20Channels\2.%20Artwork%20Documents\Artwork%20Templates\1.%20Templates\Perfect%20Bound%20Booklet\350gsm%20Silk%20Cover%20-%20150gsm%20Silk%20Inner\148\148x148-Portrait\148%20x%20148_Double_Perfect%20Bound_40pp_Portrait" TargetMode="External"/><Relationship Id="rId11" Type="http://purl.oclc.org/ooxml/officeDocument/relationships/hyperlink" Target="file:///\\ip-app07\BTG%20Artwork\3.%20Web%20Channels\2.%20Artwork%20Documents\Artwork%20Templates\1.%20Templates\Perfect%20Bound%20Booklet\350gsm%20Silk%20Cover%20-%20150gsm%20Silk%20Inner\A4\A4-Portrait\A4-56pp-Perfect-Bound-Spine-4mm" TargetMode="External"/><Relationship Id="rId53" Type="http://purl.oclc.org/ooxml/officeDocument/relationships/hyperlink" Target="file:///\\ip-app07\BTG%20Artwork\3.%20Web%20Channels\2.%20Artwork%20Documents\Artwork%20Templates\1.%20Templates\Perfect%20Bound%20Booklet\350gsm%20Silk%20Cover%20-%20150gsm%20Silk%20Inner\A4\A4-Portrait\A4-68pp-Perfect-Bound-Spine-4.75mm" TargetMode="External"/><Relationship Id="rId149" Type="http://purl.oclc.org/ooxml/officeDocument/relationships/hyperlink" Target="file:///\\ip-app07\BTG%20Artwork\3.%20Web%20Channels\2.%20Artwork%20Documents\Artwork%20Templates\1.%20Templates\Perfect%20Bound%20Booklet\350gsm%20Silk%20Cover%20-%20150gsm%20Silk%20Inner\A5\A5-Landscape\A5_Double_Perfect%20Bound_70pp_Landscape" TargetMode="External"/><Relationship Id="rId314" Type="http://purl.oclc.org/ooxml/officeDocument/relationships/hyperlink" Target="file:///\\ip-app07\BTG%20Artwork\3.%20Web%20Channels\2.%20Artwork%20Documents\Artwork%20Templates\1.%20Templates\Perfect%20Bound%20Booklet\350gsm%20Silk%20Cover%20-%20150gsm%20Silk%20Inner\148\148x148-Portrait\148%20x%20148_Double_Perfect%20Bound_90pp_Portrait" TargetMode="External"/><Relationship Id="rId356" Type="http://purl.oclc.org/ooxml/officeDocument/relationships/hyperlink" Target="file:///\\ip-app07\BTG%20Artwork\3.%20Web%20Channels\2.%20Artwork%20Documents\Artwork%20Templates\1.%20Templates\Perfect%20Bound%20Booklet\350gsm%20Silk%20Cover%20-%20150gsm%20Silk%20Inner\148\148x148-Landscape\148%20x%20148_Double_Perfect%20Bound_92pp_Landscape" TargetMode="External"/><Relationship Id="rId398" Type="http://purl.oclc.org/ooxml/officeDocument/relationships/hyperlink" Target="file:///\\ip-app07\BTG%20Artwork\3.%20Web%20Channels\2.%20Artwork%20Documents\Artwork%20Templates\1.%20Templates\Perfect%20Bound%20Booklet\350gsm%20Silk%20Cover%20-%20150gsm%20Silk%20Inner\210\210x210-Portrait\210%20x%20210_Double_Perfect%20Bound_94pp_Portrait" TargetMode="External"/><Relationship Id="rId95" Type="http://purl.oclc.org/ooxml/officeDocument/relationships/hyperlink" Target="file:///\\ip-app07\BTG%20Artwork\3.%20Web%20Channels\2.%20Artwork%20Documents\Artwork%20Templates\1.%20Templates\Perfect%20Bound%20Booklet\350gsm%20Silk%20Cover%20-%20150gsm%20Silk%20Inner\A4\A4-Landscape\A4_Double_Perfect%20Bound_90pp_Landscape" TargetMode="External"/><Relationship Id="rId160" Type="http://purl.oclc.org/ooxml/officeDocument/relationships/hyperlink" Target="file:///\\ip-app07\BTG%20Artwork\3.%20Web%20Channels\2.%20Artwork%20Documents\Artwork%20Templates\1.%20Templates\Perfect%20Bound%20Booklet\350gsm%20Silk%20Cover%20-%20150gsm%20Silk%20Inner\A5\A5-Landscape\A5_Double_Perfect%20Bound_92pp_Landscape" TargetMode="External"/><Relationship Id="rId216" Type="http://purl.oclc.org/ooxml/officeDocument/relationships/hyperlink" Target="file:///\\ip-app07\BTG%20Artwork\3.%20Web%20Channels\2.%20Artwork%20Documents\Artwork%20Templates\1.%20Templates\Perfect%20Bound%20Booklet\350gsm%20Silk%20Cover%20-%20150gsm%20Silk%20Inner\A6\A6-Landscape\A6_Double_Perfect%20Bound_60pp_Landscape" TargetMode="External"/><Relationship Id="rId423" Type="http://purl.oclc.org/ooxml/officeDocument/relationships/hyperlink" Target="file:///\\ip-app07\BTG%20Artwork\3.%20Web%20Channels\2.%20Artwork%20Documents\Artwork%20Templates\1.%20Templates\Perfect%20Bound%20Booklet\350gsm%20Silk%20Cover%20-%20150gsm%20Silk%20Inner\210\210x210-Landscape\210%20x%20210_Double_Perfect%20Bound_62pp_Landscape" TargetMode="External"/><Relationship Id="rId258" Type="http://purl.oclc.org/ooxml/officeDocument/relationships/hyperlink" Target="file:///\\ip-app07\BTG%20Artwork\3.%20Web%20Channels\2.%20Artwork%20Documents\Artwork%20Templates\1.%20Templates\Perfect%20Bound%20Booklet\350gsm%20Silk%20Cover%20-%20150gsm%20Silk%20Inner\DL\DL-Portrait\DL_Double_Perfect%20Bound_62pp_Portrait" TargetMode="External"/><Relationship Id="rId22" Type="http://purl.oclc.org/ooxml/officeDocument/relationships/hyperlink" Target="file:///\\ip-app07\BTG%20Artwork\3.%20Web%20Channels\2.%20Artwork%20Documents\Artwork%20Templates\1.%20Templates\Perfect%20Bound%20Booklet\350gsm%20Silk%20Cover%20-%20150gsm%20Silk%20Inner\A4\A4-Landscape\A4_Double_Perfect%20Bound_58pp_Landscape" TargetMode="External"/><Relationship Id="rId64" Type="http://purl.oclc.org/ooxml/officeDocument/relationships/hyperlink" Target="file:///\\ip-app07\BTG%20Artwork\3.%20Web%20Channels\2.%20Artwork%20Documents\Artwork%20Templates\1.%20Templates\Perfect%20Bound%20Booklet\350gsm%20Silk%20Cover%20-%20150gsm%20Silk%20Inner\A4\A4-Portrait\A4-92pp-Perfect-Bound-Spine-6.25mm" TargetMode="External"/><Relationship Id="rId118" Type="http://purl.oclc.org/ooxml/officeDocument/relationships/hyperlink" Target="file:///\\ip-app07\BTG%20Artwork\3.%20Web%20Channels\2.%20Artwork%20Documents\Artwork%20Templates\1.%20Templates\Perfect%20Bound%20Booklet\350gsm%20Silk%20Cover%20-%20150gsm%20Silk%20Inner\A5\A5-Portrait\A5_Double_Perfect%20Bound_72pp_Portrait" TargetMode="External"/><Relationship Id="rId325" Type="http://purl.oclc.org/ooxml/officeDocument/relationships/hyperlink" Target="file:///\\ip-app07\BTG%20Artwork\3.%20Web%20Channels\2.%20Artwork%20Documents\Artwork%20Templates\1.%20Templates\Perfect%20Bound%20Booklet\350gsm%20Silk%20Cover%20-%20150gsm%20Silk%20Inner\148\148x148-Portrait\148%20x%20148_Double_Perfect%20Bound_112pp_Portrait" TargetMode="External"/><Relationship Id="rId367" Type="http://purl.oclc.org/ooxml/officeDocument/relationships/hyperlink" Target="file:///\\ip-app07\BTG%20Artwork\3.%20Web%20Channels\2.%20Artwork%20Documents\Artwork%20Templates\1.%20Templates\Perfect%20Bound%20Booklet\350gsm%20Silk%20Cover%20-%20150gsm%20Silk%20Inner\148\148x148-Landscape\148%20x%20148_Double_Perfect%20Bound_114pp_Landscape" TargetMode="External"/><Relationship Id="rId171" Type="http://purl.oclc.org/ooxml/officeDocument/relationships/hyperlink" Target="file:///\\ip-app07\BTG%20Artwork\3.%20Web%20Channels\2.%20Artwork%20Documents\Artwork%20Templates\1.%20Templates\Perfect%20Bound%20Booklet\350gsm%20Silk%20Cover%20-%20150gsm%20Silk%20Inner\A5\A5-Landscape\A5_Double_Perfect%20Bound_114pp_Landscape" TargetMode="External"/><Relationship Id="rId227" Type="http://purl.oclc.org/ooxml/officeDocument/relationships/hyperlink" Target="file:///\\ip-app07\BTG%20Artwork\3.%20Web%20Channels\2.%20Artwork%20Documents\Artwork%20Templates\1.%20Templates\Perfect%20Bound%20Booklet\350gsm%20Silk%20Cover%20-%20150gsm%20Silk%20Inner\A6\A6-Landscape\A6_Double_Perfect%20Bound_82pp_Landscape" TargetMode="External"/><Relationship Id="rId269" Type="http://purl.oclc.org/ooxml/officeDocument/relationships/hyperlink" Target="file:///\\ip-app07\BTG%20Artwork\3.%20Web%20Channels\2.%20Artwork%20Documents\Artwork%20Templates\1.%20Templates\Perfect%20Bound%20Booklet\350gsm%20Silk%20Cover%20-%20150gsm%20Silk%20Inner\DL\DL-Portrait\DL_Double_Perfect%20Bound_84pp_Portrait" TargetMode="External"/><Relationship Id="rId434" Type="http://purl.oclc.org/ooxml/officeDocument/relationships/hyperlink" Target="file:///\\ip-app07\BTG%20Artwork\3.%20Web%20Channels\2.%20Artwork%20Documents\Artwork%20Templates\1.%20Templates\Perfect%20Bound%20Booklet\350gsm%20Silk%20Cover%20-%20150gsm%20Silk%20Inner\210\210x210-Landscape\210%20x%20210_Double_Perfect%20Bound_84pp_Landscape" TargetMode="External"/><Relationship Id="rId33" Type="http://purl.oclc.org/ooxml/officeDocument/relationships/hyperlink" Target="file:///\\ip-app07\BTG%20Artwork\3.%20Web%20Channels\2.%20Artwork%20Documents\Artwork%20Templates\1.%20Templates\Perfect%20Bound%20Booklet\350gsm%20Silk%20Cover%20-%20150gsm%20Silk%20Inner\A5\A5-Landscape\A5_Double_Perfect%20Bound_46pp_Landscape" TargetMode="External"/><Relationship Id="rId129" Type="http://purl.oclc.org/ooxml/officeDocument/relationships/hyperlink" Target="file:///\\ip-app07\BTG%20Artwork\3.%20Web%20Channels\2.%20Artwork%20Documents\Artwork%20Templates\1.%20Templates\Perfect%20Bound%20Booklet\350gsm%20Silk%20Cover%20-%20150gsm%20Silk%20Inner\A5\A5-Portrait\A5_Double_Perfect%20Bound_94pp_Portrait" TargetMode="External"/><Relationship Id="rId280" Type="http://purl.oclc.org/ooxml/officeDocument/relationships/hyperlink" Target="file:///\\ip-app07\BTG%20Artwork\3.%20Web%20Channels\2.%20Artwork%20Documents\Artwork%20Templates\1.%20Templates\Perfect%20Bound%20Booklet\350gsm%20Silk%20Cover%20-%20150gsm%20Silk%20Inner\DL\DL-Portrait\DL_Double_Perfect%20Bound_106pp_Portrait" TargetMode="External"/><Relationship Id="rId336" Type="http://purl.oclc.org/ooxml/officeDocument/relationships/hyperlink" Target="file:///\\ip-app07\BTG%20Artwork\3.%20Web%20Channels\2.%20Artwork%20Documents\Artwork%20Templates\1.%20Templates\Perfect%20Bound%20Booklet\350gsm%20Silk%20Cover%20-%20150gsm%20Silk%20Inner\148\148x148-Landscape\148%20x%20148_Double_Perfect%20Bound_52pp_Landscape" TargetMode="External"/><Relationship Id="rId75" Type="http://purl.oclc.org/ooxml/officeDocument/relationships/hyperlink" Target="file:///\\ip-app07\BTG%20Artwork\3.%20Web%20Channels\2.%20Artwork%20Documents\Artwork%20Templates\1.%20Templates\Perfect%20Bound%20Booklet\350gsm%20Silk%20Cover%20-%20150gsm%20Silk%20Inner\A4\A4-Portrait\A4-114pp-Perfect-Bound-Spine-7.625mm" TargetMode="External"/><Relationship Id="rId140" Type="http://purl.oclc.org/ooxml/officeDocument/relationships/hyperlink" Target="file:///\\ip-app07\BTG%20Artwork\3.%20Web%20Channels\2.%20Artwork%20Documents\Artwork%20Templates\1.%20Templates\Perfect%20Bound%20Booklet\350gsm%20Silk%20Cover%20-%20150gsm%20Silk%20Inner\A5\A5-Portrait\A5_Double_Perfect%20Bound_116pp_Portrait" TargetMode="External"/><Relationship Id="rId182" Type="http://purl.oclc.org/ooxml/officeDocument/relationships/hyperlink" Target="file:///\\ip-app07\BTG%20Artwork\3.%20Web%20Channels\2.%20Artwork%20Documents\Artwork%20Templates\1.%20Templates\Perfect%20Bound%20Booklet\350gsm%20Silk%20Cover%20-%20150gsm%20Silk%20Inner\A6\A6-Portrait\A6_Double_Perfect%20Bound_72pp_Portrait" TargetMode="External"/><Relationship Id="rId378" Type="http://purl.oclc.org/ooxml/officeDocument/relationships/hyperlink" Target="file:///\\ip-app07\BTG%20Artwork\3.%20Web%20Channels\2.%20Artwork%20Documents\Artwork%20Templates\1.%20Templates\Perfect%20Bound%20Booklet\350gsm%20Silk%20Cover%20-%20150gsm%20Silk%20Inner\210\210x210-Portrait\210%20x%20210_Double_Perfect%20Bound_54pp_Portrait" TargetMode="External"/><Relationship Id="rId403" Type="http://purl.oclc.org/ooxml/officeDocument/relationships/hyperlink" Target="file:///\\ip-app07\BTG%20Artwork\3.%20Web%20Channels\2.%20Artwork%20Documents\Artwork%20Templates\1.%20Templates\Perfect%20Bound%20Booklet\350gsm%20Silk%20Cover%20-%20150gsm%20Silk%20Inner\210\210x210-Portrait\210%20x%20210_Double_Perfect%20Bound_104pp_Portrait" TargetMode="External"/></Relationships>
</file>

<file path=xl/worksheets/_rels/sheet4.xml.rels><?xml version="1.0" encoding="UTF-8" standalone="yes"?>
<Relationships xmlns="http://schemas.openxmlformats.org/package/2006/relationships"><Relationship Id="rId8" Type="http://purl.oclc.org/ooxml/officeDocument/relationships/hyperlink" Target="file:///\\ip-app07\BTG%20Artwork\3.%20Web%20Channels\2.%20Artwork%20Documents\Artwork%20Templates\1.%20Templates\Flat%20flyers%20and%20posters\A7\IP" TargetMode="External"/><Relationship Id="rId13" Type="http://purl.oclc.org/ooxml/officeDocument/relationships/hyperlink" Target="file:///\\ip-app07\BTG%20Artwork\3.%20Web%20Channels\2.%20Artwork%20Documents\Artwork%20Templates\1.%20Templates\Flat%20flyers%20and%20posters\Square%20210mm%20Flyer\IP" TargetMode="External"/><Relationship Id="rId18" Type="http://purl.oclc.org/ooxml/officeDocument/relationships/hyperlink" Target="file:///\\ip-app07\BTG%20Artwork\3.%20Web%20Channels\2.%20Artwork%20Documents\Artwork%20Templates\1.%20Templates\Folded\Half%20folds\A4%204pp\IP" TargetMode="External"/><Relationship Id="rId3" Type="http://purl.oclc.org/ooxml/officeDocument/relationships/hyperlink" Target="file:///\\ip-app07\BTG%20Artwork\3.%20Web%20Channels\2.%20Artwork%20Documents\Artwork%20Templates\1.%20Templates\Flat%20flyers%20and%20posters\A2\IP" TargetMode="External"/><Relationship Id="rId21" Type="http://purl.oclc.org/ooxml/officeDocument/relationships/hyperlink" Target="file:///\\ip-app07\BTG%20Artwork\3.%20Web%20Channels\2.%20Artwork%20Documents\Artwork%20Templates\1.%20Templates\Folded\Half%20folds\DL%204pp\IP" TargetMode="External"/><Relationship Id="rId7" Type="http://purl.oclc.org/ooxml/officeDocument/relationships/hyperlink" Target="file:///\\ip-app07\BTG%20Artwork\3.%20Web%20Channels\2.%20Artwork%20Documents\Artwork%20Templates\1.%20Templates\Flat%20flyers%20and%20posters\A6\IP" TargetMode="External"/><Relationship Id="rId12" Type="http://purl.oclc.org/ooxml/officeDocument/relationships/hyperlink" Target="file:///\\ip-app07\BTG%20Artwork\3.%20Web%20Channels\2.%20Artwork%20Documents\Artwork%20Templates\1.%20Templates\Flat%20flyers%20and%20posters\Square%20148mm%20Flyer\IP" TargetMode="External"/><Relationship Id="rId17" Type="http://purl.oclc.org/ooxml/officeDocument/relationships/hyperlink" Target="file:///\\ip-app07\BTG%20Artwork\3.%20Web%20Channels\2.%20Artwork%20Documents\Artwork%20Templates\1.%20Templates\Folded\Half%20folds\A5%204pp\IP" TargetMode="External"/><Relationship Id="rId2" Type="http://purl.oclc.org/ooxml/officeDocument/relationships/hyperlink" Target="file:///\\ip-app07\BTG%20Artwork\3.%20Web%20Channels\2.%20Artwork%20Documents\Artwork%20Templates\1.%20Templates\Flat%20flyers%20and%20posters\A1\IP" TargetMode="External"/><Relationship Id="rId16" Type="http://purl.oclc.org/ooxml/officeDocument/relationships/hyperlink" Target="file:///\\ip-app07\BTG%20Artwork\3.%20Web%20Channels\2.%20Artwork%20Documents\Artwork%20Templates\1.%20Templates\Folded\Half%20folds\A6%204pp\IP" TargetMode="External"/><Relationship Id="rId20" Type="http://purl.oclc.org/ooxml/officeDocument/relationships/hyperlink" Target="file:///\\ip-app07\BTG%20Artwork\3.%20Web%20Channels\2.%20Artwork%20Documents\Artwork%20Templates\1.%20Templates\Folded\Half%20folds\Square%20Greeting%20Card%20210mm\IP" TargetMode="External"/><Relationship Id="rId1" Type="http://purl.oclc.org/ooxml/officeDocument/relationships/hyperlink" Target="file:///\\ip-app07\BTG%20Artwork\3.%20Web%20Channels\2.%20Artwork%20Documents\Artwork%20Templates\1.%20Templates\Flat%20flyers%20and%20posters\A0\IP" TargetMode="External"/><Relationship Id="rId6" Type="http://purl.oclc.org/ooxml/officeDocument/relationships/hyperlink" Target="file:///\\ip-app07\BTG%20Artwork\3.%20Web%20Channels\2.%20Artwork%20Documents\Artwork%20Templates\1.%20Templates\Flat%20flyers%20and%20posters\A5\IP" TargetMode="External"/><Relationship Id="rId11" Type="http://purl.oclc.org/ooxml/officeDocument/relationships/hyperlink" Target="file:///\\ip-app07\BTG%20Artwork\3.%20Web%20Channels\2.%20Artwork%20Documents\Artwork%20Templates\1.%20Templates\Business%20Cards\Square\IP" TargetMode="External"/><Relationship Id="rId24" Type="http://purl.oclc.org/ooxml/officeDocument/relationships/printerSettings" Target="../printerSettings/printerSettings5.bin"/><Relationship Id="rId5" Type="http://purl.oclc.org/ooxml/officeDocument/relationships/hyperlink" Target="file:///\\ip-app07\BTG%20Artwork\3.%20Web%20Channels\2.%20Artwork%20Documents\Artwork%20Templates\1.%20Templates\Flat%20flyers%20and%20posters\A4\IP" TargetMode="External"/><Relationship Id="rId15" Type="http://purl.oclc.org/ooxml/officeDocument/relationships/hyperlink" Target="file:///\\ip-app07\BTG%20Artwork\3.%20Web%20Channels\2.%20Artwork%20Documents\Artwork%20Templates\1.%20Templates\Flat%20flyers%20and%20posters\A0\Route%20One" TargetMode="External"/><Relationship Id="rId23" Type="http://purl.oclc.org/ooxml/officeDocument/relationships/hyperlink" Target="file:///\\ip-app07\BTG%20Artwork\3.%20Web%20Channels\2.%20Artwork%20Documents\Artwork%20Templates\1.%20Templates\Folded\Half%20folds\Square%20Greeting%20Card%20210mm\IP" TargetMode="External"/><Relationship Id="rId10" Type="http://purl.oclc.org/ooxml/officeDocument/relationships/hyperlink" Target="file:///\\ip-app07\BTG%20Artwork\3.%20Web%20Channels\2.%20Artwork%20Documents\Artwork%20Templates\1.%20Templates\Business%20Cards\Business%20Card\IP" TargetMode="External"/><Relationship Id="rId19" Type="http://purl.oclc.org/ooxml/officeDocument/relationships/hyperlink" Target="file:///\\ip-app07\BTG%20Artwork\3.%20Web%20Channels\2.%20Artwork%20Documents\Artwork%20Templates\1.%20Templates\Folded\Half%20folds\Square%20Greeting%20Card%20148mm\IP" TargetMode="External"/><Relationship Id="rId4" Type="http://purl.oclc.org/ooxml/officeDocument/relationships/hyperlink" Target="file:///\\ip-app07\BTG%20Artwork\3.%20Web%20Channels\2.%20Artwork%20Documents\Artwork%20Templates\1.%20Templates\Flat%20flyers%20and%20posters\A3\IP" TargetMode="External"/><Relationship Id="rId9" Type="http://purl.oclc.org/ooxml/officeDocument/relationships/hyperlink" Target="file:///\\ip-app07\BTG%20Artwork\3.%20Web%20Channels\2.%20Artwork%20Documents\Artwork%20Templates\1.%20Templates\Flat%20flyers%20and%20posters\DL\IP" TargetMode="External"/><Relationship Id="rId14" Type="http://purl.oclc.org/ooxml/officeDocument/relationships/hyperlink" Target="file:///\\ip-app07\BTG%20Artwork\3.%20Web%20Channels\2.%20Artwork%20Documents\Artwork%20Templates\1.%20Templates\Stickers\37mm%20Circle%20Sticker\IP" TargetMode="External"/><Relationship Id="rId22" Type="http://purl.oclc.org/ooxml/officeDocument/relationships/hyperlink" Target="file:///\\ip-app07\BTG%20Artwork\3.%20Web%20Channels\2.%20Artwork%20Documents\Artwork%20Templates\1.%20Templates\Folded\Half%20folds\Square%20Greeting%20Card%20148mm\IP" TargetMode="External"/></Relationships>
</file>

<file path=xl/worksheets/_rels/sheet5.xml.rels><?xml version="1.0" encoding="UTF-8" standalone="yes"?>
<Relationships xmlns="http://schemas.openxmlformats.org/package/2006/relationships"><Relationship Id="rId3" Type="http://purl.oclc.org/ooxml/officeDocument/relationships/printerSettings" Target="../printerSettings/printerSettings7.bin"/><Relationship Id="rId2" Type="http://purl.oclc.org/ooxml/officeDocument/relationships/hyperlink" Target="https://www.instantprint.co.uk/printspiration/print-design-tips/how-to-make-a-perfect-bound-booklet" TargetMode="External"/><Relationship Id="rId1" Type="http://purl.oclc.org/ooxml/officeDocument/relationships/printerSettings" Target="../printerSettings/printerSettings6.bin"/><Relationship Id="rId4" Type="http://purl.oclc.org/ooxml/officeDocument/relationships/drawing" Target="../drawings/drawing3.xml"/></Relationships>
</file>

<file path=xl/worksheets/_rels/sheet6.xml.rels><?xml version="1.0" encoding="UTF-8" standalone="yes"?>
<Relationships xmlns="http://schemas.openxmlformats.org/package/2006/relationships"><Relationship Id="rId8" Type="http://purl.oclc.org/ooxml/officeDocument/relationships/hyperlink" Target="file:///\\ip-app07\BTG%20Artwork\3.%20Web%20Channels\2.%20Artwork%20Documents\Artwork%20Templates\1.%20Templates\Flat%20flyers%20and%20posters\A7\Blank" TargetMode="External"/><Relationship Id="rId13" Type="http://purl.oclc.org/ooxml/officeDocument/relationships/hyperlink" Target="file:///\\ip-app07\BTG%20Artwork\3.%20Web%20Channels\2.%20Artwork%20Documents\Artwork%20Templates\1.%20Templates\Flat%20flyers%20and%20posters\A1\Route%20One" TargetMode="External"/><Relationship Id="rId18" Type="http://purl.oclc.org/ooxml/officeDocument/relationships/hyperlink" Target="file:///\\ip-app07\BTG%20Artwork\3.%20Web%20Channels\2.%20Artwork%20Documents\Artwork%20Templates\1.%20Templates\Flat%20flyers%20and%20posters\A4\IP" TargetMode="External"/><Relationship Id="rId26" Type="http://purl.oclc.org/ooxml/officeDocument/relationships/hyperlink" Target="file:///\\ip-app07\BTG%20Artwork\3.%20Web%20Channels\2.%20Artwork%20Documents\Artwork%20Templates\1.%20Templates\Business%20Cards\Business%20Card\IP" TargetMode="External"/><Relationship Id="rId3" Type="http://purl.oclc.org/ooxml/officeDocument/relationships/hyperlink" Target="file:///\\ip-app07\BTG%20Artwork\3.%20Web%20Channels\2.%20Artwork%20Documents\Artwork%20Templates\1.%20Templates\Flat%20flyers%20and%20posters\A2\Blank" TargetMode="External"/><Relationship Id="rId21" Type="http://purl.oclc.org/ooxml/officeDocument/relationships/hyperlink" Target="file:///\\ip-app07\BTG%20Artwork\3.%20Web%20Channels\2.%20Artwork%20Documents\Artwork%20Templates\1.%20Templates\Flat%20flyers%20and%20posters\A5\R1P" TargetMode="External"/><Relationship Id="rId7" Type="http://purl.oclc.org/ooxml/officeDocument/relationships/hyperlink" Target="file:///\\ip-app07\BTG%20Artwork\3.%20Web%20Channels\2.%20Artwork%20Documents\Artwork%20Templates\1.%20Templates\Flat%20flyers%20and%20posters\A6\Blank" TargetMode="External"/><Relationship Id="rId12" Type="http://purl.oclc.org/ooxml/officeDocument/relationships/hyperlink" Target="file:///\\ip-app07\BTG%20Artwork\3.%20Web%20Channels\2.%20Artwork%20Documents\Artwork%20Templates\1.%20Templates\Flat%20flyers%20and%20posters\A1\IP" TargetMode="External"/><Relationship Id="rId17" Type="http://purl.oclc.org/ooxml/officeDocument/relationships/hyperlink" Target="file:///\\ip-app07\BTG%20Artwork\3.%20Web%20Channels\2.%20Artwork%20Documents\Artwork%20Templates\1.%20Templates\Flat%20flyers%20and%20posters\A3\R1P" TargetMode="External"/><Relationship Id="rId25" Type="http://purl.oclc.org/ooxml/officeDocument/relationships/hyperlink" Target="file:///\\ip-app07\BTG%20Artwork\3.%20Web%20Channels\2.%20Artwork%20Documents\Artwork%20Templates\1.%20Templates\Flat%20flyers%20and%20posters\A7\R1P" TargetMode="External"/><Relationship Id="rId2" Type="http://purl.oclc.org/ooxml/officeDocument/relationships/hyperlink" Target="file:///\\ip-app07\BTG%20Artwork\3.%20Web%20Channels\2.%20Artwork%20Documents\Artwork%20Templates\1.%20Templates\Flat%20flyers%20and%20posters\A1\Blank" TargetMode="External"/><Relationship Id="rId16" Type="http://purl.oclc.org/ooxml/officeDocument/relationships/hyperlink" Target="file:///\\ip-app07\BTG%20Artwork\3.%20Web%20Channels\2.%20Artwork%20Documents\Artwork%20Templates\1.%20Templates\Flat%20flyers%20and%20posters\A3\IP" TargetMode="External"/><Relationship Id="rId20" Type="http://purl.oclc.org/ooxml/officeDocument/relationships/hyperlink" Target="file:///\\ip-app07\BTG%20Artwork\3.%20Web%20Channels\2.%20Artwork%20Documents\Artwork%20Templates\1.%20Templates\Flat%20flyers%20and%20posters\A5\IP" TargetMode="External"/><Relationship Id="rId29" Type="http://purl.oclc.org/ooxml/officeDocument/relationships/drawing" Target="../drawings/drawing4.xml"/><Relationship Id="rId1" Type="http://purl.oclc.org/ooxml/officeDocument/relationships/hyperlink" Target="file:///\\ip-app07\BTG%20Artwork\3.%20Web%20Channels\2.%20Artwork%20Documents\Artwork%20Templates\1.%20Templates\Flat%20flyers%20and%20posters\A0\Blank" TargetMode="External"/><Relationship Id="rId6" Type="http://purl.oclc.org/ooxml/officeDocument/relationships/hyperlink" Target="file:///\\ip-app07\BTG%20Artwork\3.%20Web%20Channels\2.%20Artwork%20Documents\Artwork%20Templates\1.%20Templates\Flat%20flyers%20and%20posters\A5\Blank" TargetMode="External"/><Relationship Id="rId11" Type="http://purl.oclc.org/ooxml/officeDocument/relationships/hyperlink" Target="file:///\\ip-app07\BTG%20Artwork\3.%20Web%20Channels\2.%20Artwork%20Documents\Artwork%20Templates\1.%20Templates\Flat%20flyers%20and%20posters\A0\Route%20One" TargetMode="External"/><Relationship Id="rId24" Type="http://purl.oclc.org/ooxml/officeDocument/relationships/hyperlink" Target="file:///\\ip-app07\BTG%20Artwork\3.%20Web%20Channels\2.%20Artwork%20Documents\Artwork%20Templates\1.%20Templates\Flat%20flyers%20and%20posters\A7\IP" TargetMode="External"/><Relationship Id="rId5" Type="http://purl.oclc.org/ooxml/officeDocument/relationships/hyperlink" Target="file:///\\ip-app07\BTG%20Artwork\3.%20Web%20Channels\2.%20Artwork%20Documents\Artwork%20Templates\1.%20Templates\Flat%20flyers%20and%20posters\A4\Blank" TargetMode="External"/><Relationship Id="rId15" Type="http://purl.oclc.org/ooxml/officeDocument/relationships/hyperlink" Target="file:///\\ip-app07\BTG%20Artwork\3.%20Web%20Channels\2.%20Artwork%20Documents\Artwork%20Templates\1.%20Templates\Flat%20flyers%20and%20posters\A2\Route%20One" TargetMode="External"/><Relationship Id="rId23" Type="http://purl.oclc.org/ooxml/officeDocument/relationships/hyperlink" Target="file:///\\ip-app07\BTG%20Artwork\3.%20Web%20Channels\2.%20Artwork%20Documents\Artwork%20Templates\1.%20Templates\Flat%20flyers%20and%20posters\A6\R1P" TargetMode="External"/><Relationship Id="rId28" Type="http://purl.oclc.org/ooxml/officeDocument/relationships/printerSettings" Target="../printerSettings/printerSettings8.bin"/><Relationship Id="rId10" Type="http://purl.oclc.org/ooxml/officeDocument/relationships/hyperlink" Target="file:///\\ip-app07\BTG%20Artwork\3.%20Web%20Channels\2.%20Artwork%20Documents\Artwork%20Templates\1.%20Templates\Flat%20flyers%20and%20posters\A0\IP" TargetMode="External"/><Relationship Id="rId19" Type="http://purl.oclc.org/ooxml/officeDocument/relationships/hyperlink" Target="file:///\\ip-app07\BTG%20Artwork\3.%20Web%20Channels\2.%20Artwork%20Documents\Artwork%20Templates\1.%20Templates\Flat%20flyers%20and%20posters\A4\R1P" TargetMode="External"/><Relationship Id="rId4" Type="http://purl.oclc.org/ooxml/officeDocument/relationships/hyperlink" Target="file:///\\ip-app07\BTG%20Artwork\3.%20Web%20Channels\2.%20Artwork%20Documents\Artwork%20Templates\1.%20Templates\Flat%20flyers%20and%20posters\A3\Blank" TargetMode="External"/><Relationship Id="rId9" Type="http://purl.oclc.org/ooxml/officeDocument/relationships/hyperlink" Target="file:///\\ip-app07\BTG%20Artwork\3.%20Web%20Channels\2.%20Artwork%20Documents\Artwork%20Templates\1.%20Templates\Business%20Cards\Business%20Card\Blank" TargetMode="External"/><Relationship Id="rId14" Type="http://purl.oclc.org/ooxml/officeDocument/relationships/hyperlink" Target="file:///\\ip-app07\BTG%20Artwork\3.%20Web%20Channels\2.%20Artwork%20Documents\Artwork%20Templates\1.%20Templates\Flat%20flyers%20and%20posters\A2\IP" TargetMode="External"/><Relationship Id="rId22" Type="http://purl.oclc.org/ooxml/officeDocument/relationships/hyperlink" Target="file:///\\ip-app07\BTG%20Artwork\3.%20Web%20Channels\2.%20Artwork%20Documents\Artwork%20Templates\1.%20Templates\Flat%20flyers%20and%20posters\A6\IP" TargetMode="External"/><Relationship Id="rId27" Type="http://purl.oclc.org/ooxml/officeDocument/relationships/hyperlink" Target="file:///\\ip-app07\BTG%20Artwork\3.%20Web%20Channels\2.%20Artwork%20Documents\Artwork%20Templates\1.%20Templates\Business%20Cards\Business%20Card\R1P" TargetMode="External"/></Relationships>
</file>

<file path=xl/worksheets/_rels/sheet7.xml.rels><?xml version="1.0" encoding="UTF-8" standalone="yes"?>
<Relationships xmlns="http://schemas.openxmlformats.org/package/2006/relationships"><Relationship Id="rId13" Type="http://purl.oclc.org/ooxml/officeDocument/relationships/hyperlink" Target="file:///\\ip-app07\BTG%20Artwork\3.%20Web%20Channels\2.%20Artwork%20Documents\Artwork%20Templates\1.%20Templates\Flat%20flyers%20and%20posters\A0\Route%20One" TargetMode="External"/><Relationship Id="rId18" Type="http://purl.oclc.org/ooxml/officeDocument/relationships/hyperlink" Target="file:///\\ip-app07\BTG%20Artwork\3.%20Web%20Channels\2.%20Artwork%20Documents\Artwork%20Templates\1.%20Templates\Flat%20flyers%20and%20posters\A6\IP" TargetMode="External"/><Relationship Id="rId26" Type="http://purl.oclc.org/ooxml/officeDocument/relationships/hyperlink" Target="file:///\\ip-app07\BTG%20Artwork\3.%20Web%20Channels\2.%20Artwork%20Documents\Artwork%20Templates\1.%20Templates\Business%20Cards\Square\IP" TargetMode="External"/><Relationship Id="rId39" Type="http://purl.oclc.org/ooxml/officeDocument/relationships/hyperlink" Target="file:///\\ip-app07\BTG%20Artwork\3.%20Web%20Channels\2.%20Artwork%20Documents\Artwork%20Templates\1.%20Templates\Folded\Half%20folds\DL%204pp\R1P" TargetMode="External"/><Relationship Id="rId21" Type="http://purl.oclc.org/ooxml/officeDocument/relationships/hyperlink" Target="file:///\\ip-app07\BTG%20Artwork\3.%20Web%20Channels\2.%20Artwork%20Documents\Artwork%20Templates\1.%20Templates\Business%20Cards\Business%20Card\R1P" TargetMode="External"/><Relationship Id="rId34" Type="http://purl.oclc.org/ooxml/officeDocument/relationships/hyperlink" Target="file:///\\ip-app07\BTG%20Artwork\3.%20Web%20Channels\2.%20Artwork%20Documents\Artwork%20Templates\1.%20Templates\Folded\Half%20folds\Square%20Greeting%20Card%20148mm\IP" TargetMode="External"/><Relationship Id="rId42" Type="http://purl.oclc.org/ooxml/officeDocument/relationships/hyperlink" Target="file:///\\ip-app07\BTG%20Artwork\3.%20Web%20Channels\2.%20Artwork%20Documents\Artwork%20Templates\1.%20Templates\Flat%20flyers%20and%20posters\A0\Blank" TargetMode="External"/><Relationship Id="rId47" Type="http://purl.oclc.org/ooxml/officeDocument/relationships/hyperlink" Target="file:///\\ip-app07\BTG%20Artwork\3.%20Web%20Channels\2.%20Artwork%20Documents\Artwork%20Templates\1.%20Templates\Flat%20flyers%20and%20posters\A5\Blank" TargetMode="External"/><Relationship Id="rId50" Type="http://purl.oclc.org/ooxml/officeDocument/relationships/hyperlink" Target="file:///\\ip-app07\BTG%20Artwork\3.%20Web%20Channels\2.%20Artwork%20Documents\Artwork%20Templates\1.%20Templates\Flat%20flyers%20and%20posters\DL\Blank" TargetMode="External"/><Relationship Id="rId55" Type="http://purl.oclc.org/ooxml/officeDocument/relationships/hyperlink" Target="file:///\\ip-app07\BTG%20Artwork\3.%20Web%20Channels\2.%20Artwork%20Documents\Artwork%20Templates\1.%20Templates\Business%20Cards\Square\Blank" TargetMode="External"/><Relationship Id="rId7" Type="http://purl.oclc.org/ooxml/officeDocument/relationships/hyperlink" Target="file:///\\ip-app07\BTG%20Artwork\3.%20Web%20Channels\2.%20Artwork%20Documents\Artwork%20Templates\1.%20Templates\Flat%20flyers%20and%20posters\A3\IP" TargetMode="External"/><Relationship Id="rId12" Type="http://purl.oclc.org/ooxml/officeDocument/relationships/hyperlink" Target="file:///\\ip-app07\BTG%20Artwork\3.%20Web%20Channels\2.%20Artwork%20Documents\Artwork%20Templates\1.%20Templates\Flat%20flyers%20and%20posters\A1\Route%20One" TargetMode="External"/><Relationship Id="rId17" Type="http://purl.oclc.org/ooxml/officeDocument/relationships/hyperlink" Target="file:///\\ip-app07\BTG%20Artwork\3.%20Web%20Channels\2.%20Artwork%20Documents\Artwork%20Templates\1.%20Templates\Business%20Cards\Mini%20Business%20Cards\R1P" TargetMode="External"/><Relationship Id="rId25" Type="http://purl.oclc.org/ooxml/officeDocument/relationships/hyperlink" Target="file:///\\ip-app07\BTG%20Artwork\3.%20Web%20Channels\2.%20Artwork%20Documents\Artwork%20Templates\1.%20Templates\Flat%20flyers%20and%20posters\40x30\IP" TargetMode="External"/><Relationship Id="rId33" Type="http://purl.oclc.org/ooxml/officeDocument/relationships/hyperlink" Target="file:///\\ip-app07\BTG%20Artwork\3.%20Web%20Channels\2.%20Artwork%20Documents\Artwork%20Templates\1.%20Templates\Flat%20flyers%20and%20posters\DL\R1P" TargetMode="External"/><Relationship Id="rId38" Type="http://purl.oclc.org/ooxml/officeDocument/relationships/hyperlink" Target="file:///\\ip-app07\BTG%20Artwork\3.%20Web%20Channels\2.%20Artwork%20Documents\Artwork%20Templates\1.%20Templates\Folded\Half%20folds\DL%204pp\IP" TargetMode="External"/><Relationship Id="rId46" Type="http://purl.oclc.org/ooxml/officeDocument/relationships/hyperlink" Target="file:///\\ip-app07\BTG%20Artwork\3.%20Web%20Channels\2.%20Artwork%20Documents\Artwork%20Templates\1.%20Templates\Flat%20flyers%20and%20posters\A4\Blank" TargetMode="External"/><Relationship Id="rId59" Type="http://purl.oclc.org/ooxml/officeDocument/relationships/printerSettings" Target="../printerSettings/printerSettings10.bin"/><Relationship Id="rId2" Type="http://purl.oclc.org/ooxml/officeDocument/relationships/hyperlink" Target="file:///\\ip-app07\BTG%20Artwork\3.%20Web%20Channels\2.%20Artwork%20Documents\Artwork%20Templates\1.%20Templates\Flat%20flyers%20and%20posters\A5\IP" TargetMode="External"/><Relationship Id="rId16" Type="http://purl.oclc.org/ooxml/officeDocument/relationships/hyperlink" Target="file:///\\ip-app07\BTG%20Artwork\3.%20Web%20Channels\2.%20Artwork%20Documents\Artwork%20Templates\1.%20Templates\Business%20Cards\Mini%20Business%20Cards\IP" TargetMode="External"/><Relationship Id="rId20" Type="http://purl.oclc.org/ooxml/officeDocument/relationships/hyperlink" Target="file:///\\ip-app07\BTG%20Artwork\3.%20Web%20Channels\2.%20Artwork%20Documents\Artwork%20Templates\1.%20Templates\Business%20Cards\Business%20Card\IP" TargetMode="External"/><Relationship Id="rId29" Type="http://purl.oclc.org/ooxml/officeDocument/relationships/hyperlink" Target="file:///\\ip-app07\BTG%20Artwork\3.%20Web%20Channels\2.%20Artwork%20Documents\Artwork%20Templates\1.%20Templates\Flat%20flyers%20and%20posters\Square%20148mm%20Flyer\R1P" TargetMode="External"/><Relationship Id="rId41" Type="http://purl.oclc.org/ooxml/officeDocument/relationships/hyperlink" Target="file:///\\ip-app07\BTG%20Artwork\3.%20Web%20Channels\2.%20Artwork%20Documents\Artwork%20Templates\1.%20Templates\Flat%20flyers%20and%20posters\40x30\Blank" TargetMode="External"/><Relationship Id="rId54" Type="http://purl.oclc.org/ooxml/officeDocument/relationships/hyperlink" Target="file:///\\ip-app07\BTG%20Artwork\3.%20Web%20Channels\2.%20Artwork%20Documents\Artwork%20Templates\1.%20Templates\Business%20Cards\Mini%20Business%20Cards\Blank" TargetMode="External"/><Relationship Id="rId1" Type="http://purl.oclc.org/ooxml/officeDocument/relationships/printerSettings" Target="../printerSettings/printerSettings9.bin"/><Relationship Id="rId6" Type="http://purl.oclc.org/ooxml/officeDocument/relationships/hyperlink" Target="file:///\\ip-app07\BTG%20Artwork\3.%20Web%20Channels\2.%20Artwork%20Documents\Artwork%20Templates\1.%20Templates\Flat%20flyers%20and%20posters\A4\R1P" TargetMode="External"/><Relationship Id="rId11" Type="http://purl.oclc.org/ooxml/officeDocument/relationships/hyperlink" Target="file:///\\ip-app07\BTG%20Artwork\3.%20Web%20Channels\2.%20Artwork%20Documents\Artwork%20Templates\1.%20Templates\Flat%20flyers%20and%20posters\A1\IP" TargetMode="External"/><Relationship Id="rId24" Type="http://purl.oclc.org/ooxml/officeDocument/relationships/hyperlink" Target="file:///\\ip-app07\BTG%20Artwork\3.%20Web%20Channels\2.%20Artwork%20Documents\Artwork%20Templates\1.%20Templates\Flat%20flyers%20and%20posters\40x30\R1P" TargetMode="External"/><Relationship Id="rId32" Type="http://purl.oclc.org/ooxml/officeDocument/relationships/hyperlink" Target="file:///\\ip-app07\BTG%20Artwork\3.%20Web%20Channels\2.%20Artwork%20Documents\Artwork%20Templates\1.%20Templates\Flat%20flyers%20and%20posters\DL\IP" TargetMode="External"/><Relationship Id="rId37" Type="http://purl.oclc.org/ooxml/officeDocument/relationships/hyperlink" Target="file:///\\ip-app07\BTG%20Artwork\3.%20Web%20Channels\2.%20Artwork%20Documents\Artwork%20Templates\1.%20Templates\Folded\Half%20folds\Square%20Greeting%20Card%20210mm\R1P" TargetMode="External"/><Relationship Id="rId40" Type="http://purl.oclc.org/ooxml/officeDocument/relationships/hyperlink" Target="file:///\\ip-app07\BTG%20Artwork\3.%20Web%20Channels\2.%20Artwork%20Documents\Artwork%20Templates\1.%20Templates\Flat%20flyers%20and%20posters\60x40\Blank" TargetMode="External"/><Relationship Id="rId45" Type="http://purl.oclc.org/ooxml/officeDocument/relationships/hyperlink" Target="file:///\\ip-app07\BTG%20Artwork\3.%20Web%20Channels\2.%20Artwork%20Documents\Artwork%20Templates\1.%20Templates\Flat%20flyers%20and%20posters\A3\Blank" TargetMode="External"/><Relationship Id="rId53" Type="http://purl.oclc.org/ooxml/officeDocument/relationships/hyperlink" Target="file:///\\ip-app07\BTG%20Artwork\3.%20Web%20Channels\2.%20Artwork%20Documents\Artwork%20Templates\1.%20Templates\Business%20Cards\Business%20Card\Blank" TargetMode="External"/><Relationship Id="rId58" Type="http://purl.oclc.org/ooxml/officeDocument/relationships/hyperlink" Target="file:///\\ip-app07\BTG%20Artwork\3.%20Web%20Channels\2.%20Artwork%20Documents\Artwork%20Templates\1.%20Templates\Folded\Half%20folds\DL%204pp\Blank" TargetMode="External"/><Relationship Id="rId5" Type="http://purl.oclc.org/ooxml/officeDocument/relationships/hyperlink" Target="file:///\\ip-app07\BTG%20Artwork\3.%20Web%20Channels\2.%20Artwork%20Documents\Artwork%20Templates\1.%20Templates\Flat%20flyers%20and%20posters\A4\IP" TargetMode="External"/><Relationship Id="rId15" Type="http://purl.oclc.org/ooxml/officeDocument/relationships/hyperlink" Target="file:///\\ip-app07\BTG%20Artwork\3.%20Web%20Channels\2.%20Artwork%20Documents\Artwork%20Templates\1.%20Templates\Flat%20flyers%20and%20posters\A7\IP" TargetMode="External"/><Relationship Id="rId23" Type="http://purl.oclc.org/ooxml/officeDocument/relationships/hyperlink" Target="file:///\\ip-app07\BTG%20Artwork\3.%20Web%20Channels\2.%20Artwork%20Documents\Artwork%20Templates\1.%20Templates\Flat%20flyers%20and%20posters\60x40\IP" TargetMode="External"/><Relationship Id="rId28" Type="http://purl.oclc.org/ooxml/officeDocument/relationships/hyperlink" Target="file:///\\ip-app07\BTG%20Artwork\3.%20Web%20Channels\2.%20Artwork%20Documents\Artwork%20Templates\1.%20Templates\Flat%20flyers%20and%20posters\Square%20148mm%20Flyer\IP" TargetMode="External"/><Relationship Id="rId36" Type="http://purl.oclc.org/ooxml/officeDocument/relationships/hyperlink" Target="file:///\\ip-app07\BTG%20Artwork\3.%20Web%20Channels\2.%20Artwork%20Documents\Artwork%20Templates\1.%20Templates\Folded\Half%20folds\Square%20Greeting%20Card%20210mm\IP" TargetMode="External"/><Relationship Id="rId49" Type="http://purl.oclc.org/ooxml/officeDocument/relationships/hyperlink" Target="file:///\\ip-app07\BTG%20Artwork\3.%20Web%20Channels\2.%20Artwork%20Documents\Artwork%20Templates\1.%20Templates\Flat%20flyers%20and%20posters\A7\Blank" TargetMode="External"/><Relationship Id="rId57" Type="http://purl.oclc.org/ooxml/officeDocument/relationships/hyperlink" Target="file:///\\ip-app07\BTG%20Artwork\3.%20Web%20Channels\2.%20Artwork%20Documents\Artwork%20Templates\1.%20Templates\Folded\Half%20folds\Square%20Greeting%20Card%20210mm\Blank" TargetMode="External"/><Relationship Id="rId10" Type="http://purl.oclc.org/ooxml/officeDocument/relationships/hyperlink" Target="file:///\\ip-app07\BTG%20Artwork\3.%20Web%20Channels\2.%20Artwork%20Documents\Artwork%20Templates\1.%20Templates\Flat%20flyers%20and%20posters\A2\Route%20One" TargetMode="External"/><Relationship Id="rId19" Type="http://purl.oclc.org/ooxml/officeDocument/relationships/hyperlink" Target="file:///\\ip-app07\BTG%20Artwork\3.%20Web%20Channels\2.%20Artwork%20Documents\Artwork%20Templates\1.%20Templates\Flat%20flyers%20and%20posters\A6\R1P" TargetMode="External"/><Relationship Id="rId31" Type="http://purl.oclc.org/ooxml/officeDocument/relationships/hyperlink" Target="file:///\\ip-app07\BTG%20Artwork\3.%20Web%20Channels\2.%20Artwork%20Documents\Artwork%20Templates\1.%20Templates\Flat%20flyers%20and%20posters\Square%20210mm%20Flyer\R1P" TargetMode="External"/><Relationship Id="rId44" Type="http://purl.oclc.org/ooxml/officeDocument/relationships/hyperlink" Target="file:///\\ip-app07\BTG%20Artwork\3.%20Web%20Channels\2.%20Artwork%20Documents\Artwork%20Templates\1.%20Templates\Flat%20flyers%20and%20posters\A2\Blank" TargetMode="External"/><Relationship Id="rId52" Type="http://purl.oclc.org/ooxml/officeDocument/relationships/hyperlink" Target="file:///\\ip-app07\BTG%20Artwork\3.%20Web%20Channels\2.%20Artwork%20Documents\Artwork%20Templates\1.%20Templates\Flat%20flyers%20and%20posters\Square%20210mm%20Flyer\Blank" TargetMode="External"/><Relationship Id="rId4" Type="http://purl.oclc.org/ooxml/officeDocument/relationships/hyperlink" Target="file:///\\ip-app07\BTG%20Artwork\3.%20Web%20Channels\2.%20Artwork%20Documents\Artwork%20Templates\1.%20Templates\Flat%20flyers%20and%20posters\A5\R1P" TargetMode="External"/><Relationship Id="rId9" Type="http://purl.oclc.org/ooxml/officeDocument/relationships/hyperlink" Target="file:///\\ip-app07\BTG%20Artwork\3.%20Web%20Channels\2.%20Artwork%20Documents\Artwork%20Templates\1.%20Templates\Flat%20flyers%20and%20posters\A2\IP" TargetMode="External"/><Relationship Id="rId14" Type="http://purl.oclc.org/ooxml/officeDocument/relationships/hyperlink" Target="file:///\\ip-app07\BTG%20Artwork\3.%20Web%20Channels\2.%20Artwork%20Documents\Artwork%20Templates\1.%20Templates\Flat%20flyers%20and%20posters\A0\IP" TargetMode="External"/><Relationship Id="rId22" Type="http://purl.oclc.org/ooxml/officeDocument/relationships/hyperlink" Target="file:///\\ip-app07\BTG%20Artwork\3.%20Web%20Channels\2.%20Artwork%20Documents\Artwork%20Templates\1.%20Templates\Flat%20flyers%20and%20posters\60x40\R1P" TargetMode="External"/><Relationship Id="rId27" Type="http://purl.oclc.org/ooxml/officeDocument/relationships/hyperlink" Target="file:///\\ip-app07\BTG%20Artwork\3.%20Web%20Channels\2.%20Artwork%20Documents\Artwork%20Templates\1.%20Templates\Business%20Cards\Square\R1P" TargetMode="External"/><Relationship Id="rId30" Type="http://purl.oclc.org/ooxml/officeDocument/relationships/hyperlink" Target="file:///\\ip-app07\BTG%20Artwork\3.%20Web%20Channels\2.%20Artwork%20Documents\Artwork%20Templates\1.%20Templates\Flat%20flyers%20and%20posters\Square%20210mm%20Flyer\IP" TargetMode="External"/><Relationship Id="rId35" Type="http://purl.oclc.org/ooxml/officeDocument/relationships/hyperlink" Target="file:///\\ip-app07\BTG%20Artwork\3.%20Web%20Channels\2.%20Artwork%20Documents\Artwork%20Templates\1.%20Templates\Folded\Half%20folds\Square%20Greeting%20Card%20148mm\R1P" TargetMode="External"/><Relationship Id="rId43" Type="http://purl.oclc.org/ooxml/officeDocument/relationships/hyperlink" Target="file:///\\ip-app07\BTG%20Artwork\3.%20Web%20Channels\2.%20Artwork%20Documents\Artwork%20Templates\1.%20Templates\Flat%20flyers%20and%20posters\A1\Blank" TargetMode="External"/><Relationship Id="rId48" Type="http://purl.oclc.org/ooxml/officeDocument/relationships/hyperlink" Target="file:///\\ip-app07\BTG%20Artwork\3.%20Web%20Channels\2.%20Artwork%20Documents\Artwork%20Templates\1.%20Templates\Flat%20flyers%20and%20posters\A6\Blank" TargetMode="External"/><Relationship Id="rId56" Type="http://purl.oclc.org/ooxml/officeDocument/relationships/hyperlink" Target="file:///\\ip-app07\BTG%20Artwork\3.%20Web%20Channels\2.%20Artwork%20Documents\Artwork%20Templates\1.%20Templates\Folded\Half%20folds\Square%20Greeting%20Card%20148mm\Blank" TargetMode="External"/><Relationship Id="rId8" Type="http://purl.oclc.org/ooxml/officeDocument/relationships/hyperlink" Target="file:///\\ip-app07\BTG%20Artwork\3.%20Web%20Channels\2.%20Artwork%20Documents\Artwork%20Templates\1.%20Templates\Flat%20flyers%20and%20posters\A3\R1P" TargetMode="External"/><Relationship Id="rId51" Type="http://purl.oclc.org/ooxml/officeDocument/relationships/hyperlink" Target="file:///\\ip-app07\BTG%20Artwork\3.%20Web%20Channels\2.%20Artwork%20Documents\Artwork%20Templates\1.%20Templates\Flat%20flyers%20and%20posters\Square%20148mm%20Flyer\Blank" TargetMode="External"/><Relationship Id="rId3" Type="http://purl.oclc.org/ooxml/officeDocument/relationships/hyperlink" Target="file:///\\ip-app07\BTG%20Artwork\3.%20Web%20Channels\2.%20Artwork%20Documents\Artwork%20Templates\1.%20Templates\Flat%20flyers%20and%20posters\A7\R1P" TargetMode="External"/></Relationships>
</file>

<file path=xl/worksheets/_rels/sheet8.xml.rels><?xml version="1.0" encoding="UTF-8" standalone="yes"?>
<Relationships xmlns="http://schemas.openxmlformats.org/package/2006/relationships"><Relationship Id="rId2" Type="http://purl.oclc.org/ooxml/officeDocument/relationships/printerSettings" Target="../printerSettings/printerSettings12.bin"/><Relationship Id="rId1" Type="http://purl.oclc.org/ooxml/officeDocument/relationships/printerSettings" Target="../printerSettings/printerSettings11.bin"/></Relationships>
</file>

<file path=xl/worksheets/_rels/sheet9.xml.rels><?xml version="1.0" encoding="UTF-8" standalone="yes"?>
<Relationships xmlns="http://schemas.openxmlformats.org/package/2006/relationships"><Relationship Id="rId2" Type="http://purl.oclc.org/ooxml/officeDocument/relationships/printerSettings" Target="../printerSettings/printerSettings14.bin"/><Relationship Id="rId1" Type="http://purl.oclc.org/ooxml/officeDocument/relationships/printerSettings" Target="../printerSettings/printerSettings13.bin"/></Relationships>
</file>

<file path=xl/worksheets/sheet1.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2"/>
  <dimension ref="A1:F25"/>
  <sheetViews>
    <sheetView showGridLines="0" showRowColHeaders="0" showWhiteSpace="0" zoomScaleNormal="100" zoomScaleSheetLayoutView="80" zoomScalePageLayoutView="55" workbookViewId="0">
      <selection activeCell="B11" sqref="B11"/>
    </sheetView>
  </sheetViews>
  <sheetFormatPr defaultColWidth="0" defaultRowHeight="0" customHeight="1" zeroHeight="1" x14ac:dyDescent="0.2"/>
  <cols>
    <col min="1" max="1" width="26.7265625" style="15" customWidth="1"/>
    <col min="2" max="4" width="14.90625" style="2" customWidth="1"/>
    <col min="5" max="5" width="15.08984375" style="2" customWidth="1"/>
    <col min="6" max="6" width="27.6328125" style="2" customWidth="1"/>
    <col min="7" max="16384" width="1.81640625" style="2" hidden="1"/>
  </cols>
  <sheetData>
    <row r="1" spans="1:6" s="14" customFormat="1" ht="46.5" customHeight="1" x14ac:dyDescent="0.2">
      <c r="A1" s="162"/>
      <c r="B1" s="157"/>
      <c r="C1" s="157"/>
      <c r="D1" s="157"/>
      <c r="E1" s="157"/>
      <c r="F1" s="155"/>
    </row>
    <row r="2" spans="1:6" ht="15.75" customHeight="1" x14ac:dyDescent="0.2">
      <c r="A2" s="163"/>
      <c r="B2" s="158"/>
      <c r="C2" s="158"/>
      <c r="D2" s="158"/>
      <c r="E2" s="158"/>
      <c r="F2" s="156"/>
    </row>
    <row r="3" spans="1:6" ht="15.75" customHeight="1" x14ac:dyDescent="0.2">
      <c r="A3" s="163"/>
      <c r="B3" s="158"/>
      <c r="C3" s="158"/>
      <c r="D3" s="158"/>
      <c r="E3" s="158"/>
      <c r="F3" s="156"/>
    </row>
    <row r="4" spans="1:6" ht="15.75" customHeight="1" x14ac:dyDescent="0.2">
      <c r="A4" s="163"/>
      <c r="B4" s="158"/>
      <c r="C4" s="158"/>
      <c r="D4" s="158"/>
      <c r="E4" s="158"/>
      <c r="F4" s="156"/>
    </row>
    <row r="5" spans="1:6" ht="6.75" customHeight="1" x14ac:dyDescent="0.2">
      <c r="A5" s="163"/>
      <c r="B5" s="158"/>
      <c r="C5" s="158"/>
      <c r="D5" s="158"/>
      <c r="E5" s="158"/>
      <c r="F5" s="156"/>
    </row>
    <row r="6" spans="1:6" ht="24.75" customHeight="1" thickBot="1" x14ac:dyDescent="0.25">
      <c r="A6" s="163"/>
      <c r="B6" s="159"/>
      <c r="C6" s="159"/>
      <c r="D6" s="159"/>
      <c r="E6" s="159"/>
      <c r="F6" s="156"/>
    </row>
    <row r="7" spans="1:6" ht="45.75" customHeight="1" thickBot="1" x14ac:dyDescent="0.25">
      <c r="A7" s="163"/>
      <c r="B7" s="167" t="s">
        <v>96</v>
      </c>
      <c r="C7" s="168"/>
      <c r="D7" s="168"/>
      <c r="E7" s="169"/>
      <c r="F7" s="156"/>
    </row>
    <row r="8" spans="1:6" ht="46.5" customHeight="1" thickBot="1" x14ac:dyDescent="0.25">
      <c r="A8" s="163"/>
      <c r="B8" s="164" t="s">
        <v>111</v>
      </c>
      <c r="C8" s="165"/>
      <c r="D8" s="165"/>
      <c r="E8" s="166"/>
      <c r="F8" s="156"/>
    </row>
    <row r="9" spans="1:6" ht="15.75" thickBot="1" x14ac:dyDescent="0.25">
      <c r="A9" s="163"/>
      <c r="B9" s="171"/>
      <c r="C9" s="171"/>
      <c r="D9" s="171"/>
      <c r="E9" s="171"/>
      <c r="F9" s="156"/>
    </row>
    <row r="10" spans="1:6" ht="42.75" customHeight="1" thickBot="1" x14ac:dyDescent="0.25">
      <c r="A10" s="163"/>
      <c r="B10" s="51" t="s">
        <v>98</v>
      </c>
      <c r="C10" s="57" t="s">
        <v>97</v>
      </c>
      <c r="D10" s="57" t="s">
        <v>99</v>
      </c>
      <c r="E10" s="58" t="s">
        <v>100</v>
      </c>
      <c r="F10" s="156"/>
    </row>
    <row r="11" spans="1:6" ht="41.25" customHeight="1" thickBot="1" x14ac:dyDescent="0.25">
      <c r="A11" s="163"/>
      <c r="B11" s="59" t="s">
        <v>108</v>
      </c>
      <c r="C11" s="60" t="s">
        <v>581</v>
      </c>
      <c r="D11" s="60" t="s">
        <v>109</v>
      </c>
      <c r="E11" s="61" t="s">
        <v>110</v>
      </c>
      <c r="F11" s="156"/>
    </row>
    <row r="12" spans="1:6" ht="15.75" thickBot="1" x14ac:dyDescent="0.25">
      <c r="A12" s="163"/>
      <c r="B12" s="171"/>
      <c r="C12" s="171"/>
      <c r="D12" s="171"/>
      <c r="E12" s="171"/>
      <c r="F12" s="156"/>
    </row>
    <row r="13" spans="1:6" ht="45" customHeight="1" x14ac:dyDescent="0.2">
      <c r="A13" s="163"/>
      <c r="B13" s="52" t="s">
        <v>103</v>
      </c>
      <c r="C13" s="56" t="s">
        <v>101</v>
      </c>
      <c r="D13" s="56" t="s">
        <v>102</v>
      </c>
      <c r="E13" s="160" t="s">
        <v>104</v>
      </c>
      <c r="F13" s="156"/>
    </row>
    <row r="14" spans="1:6" ht="42.75" customHeight="1" thickBot="1" x14ac:dyDescent="0.25">
      <c r="A14" s="163"/>
      <c r="B14" s="54" t="str">
        <f>IF(B8="Instantprint",'Data (2)'!B18,IF(B8="Instantprint Pro",'Data (2)'!B18,IF(B8="Route1print",'Data (2)'!B20)))</f>
        <v>before 5pm</v>
      </c>
      <c r="C14" s="55" t="str">
        <f>IF(B8="Instantprint",'Data (2)'!C18,IF(B8="Instantprint Pro",'Data (2)'!C18,IF(B8="Route1print",'Data (2)'!C20)))</f>
        <v>friday</v>
      </c>
      <c r="D14" s="53" t="str">
        <f>IF(B8="Instantprint",'Data (2)'!D18,IF(B8="Instantprint Pro",'Data (2)'!D18,IF(B8="Route1print",'Data (2)'!D20)))</f>
        <v>monday</v>
      </c>
      <c r="E14" s="161"/>
      <c r="F14" s="156"/>
    </row>
    <row r="15" spans="1:6" ht="15.75" customHeight="1" x14ac:dyDescent="0.2">
      <c r="A15" s="163"/>
      <c r="B15" s="170"/>
      <c r="C15" s="170"/>
      <c r="D15" s="170"/>
      <c r="E15" s="170"/>
      <c r="F15" s="156"/>
    </row>
    <row r="16" spans="1:6" ht="15.75" customHeight="1" x14ac:dyDescent="0.2">
      <c r="A16" s="163"/>
      <c r="B16" s="158"/>
      <c r="C16" s="158"/>
      <c r="D16" s="158"/>
      <c r="E16" s="158"/>
      <c r="F16" s="156"/>
    </row>
    <row r="17" spans="1:6" ht="15.75" customHeight="1" x14ac:dyDescent="0.2">
      <c r="A17" s="163"/>
      <c r="B17" s="158"/>
      <c r="C17" s="158"/>
      <c r="D17" s="158"/>
      <c r="E17" s="158"/>
      <c r="F17" s="156"/>
    </row>
    <row r="18" spans="1:6" ht="15.75" customHeight="1" x14ac:dyDescent="0.2">
      <c r="A18" s="163"/>
      <c r="B18" s="158"/>
      <c r="C18" s="158"/>
      <c r="D18" s="158"/>
      <c r="E18" s="158"/>
      <c r="F18" s="156"/>
    </row>
    <row r="19" spans="1:6" ht="67.5" customHeight="1" x14ac:dyDescent="0.2">
      <c r="A19" s="163"/>
      <c r="B19" s="158"/>
      <c r="C19" s="158"/>
      <c r="D19" s="158"/>
      <c r="E19" s="158"/>
      <c r="F19" s="156"/>
    </row>
    <row r="20" spans="1:6" ht="15.75" customHeight="1" x14ac:dyDescent="0.2">
      <c r="A20" s="163"/>
      <c r="B20" s="158"/>
      <c r="C20" s="158"/>
      <c r="D20" s="158"/>
      <c r="E20" s="158"/>
      <c r="F20" s="156"/>
    </row>
    <row r="21" spans="1:6" ht="15" hidden="1" x14ac:dyDescent="0.2"/>
    <row r="22" spans="1:6" ht="15" hidden="1" x14ac:dyDescent="0.2"/>
    <row r="23" spans="1:6" ht="15" hidden="1" x14ac:dyDescent="0.2"/>
    <row r="24" spans="1:6" ht="18.95" hidden="1" customHeight="1" x14ac:dyDescent="0.2"/>
    <row r="25" spans="1:6" ht="15" hidden="1" x14ac:dyDescent="0.2"/>
  </sheetData>
  <sheetProtection sheet="1" objects="1" scenarios="1" selectLockedCells="1"/>
  <customSheetViews>
    <customSheetView guid="{0DE2A2F8-3250-4F9E-BA72-2E65E7867BEA}" scale="85" showPageBreaks="1" showGridLines="0" showRowCol="0" printArea="1" hiddenRows="1" hiddenColumns="1">
      <selection activeCell="B8" sqref="B8:E8"/>
      <colBreaks count="2" manualBreakCount="2">
        <brk id="6" max="1048575" man="1"/>
        <brk id="15" max="1048575" man="1"/>
      </colBreaks>
      <pageMargins left="0.60606060606060608" right="0.53030303030303028" top="1" bottom="1" header="0.5" footer="0.5"/>
      <pageSetup paperSize="8" scale="80" orientation="landscape" horizontalDpi="4294967292" verticalDpi="4294967292" r:id="rId1"/>
    </customSheetView>
  </customSheetViews>
  <mergeCells count="9">
    <mergeCell ref="F1:F20"/>
    <mergeCell ref="B1:E6"/>
    <mergeCell ref="E13:E14"/>
    <mergeCell ref="A1:A20"/>
    <mergeCell ref="B8:E8"/>
    <mergeCell ref="B7:E7"/>
    <mergeCell ref="B15:E20"/>
    <mergeCell ref="B12:E12"/>
    <mergeCell ref="B9:E9"/>
  </mergeCells>
  <dataValidations count="5">
    <dataValidation type="list" allowBlank="1" showErrorMessage="1" sqref="C11">
      <formula1>"poster/flyer,folded product,roller banner,exhibition stands,sticker,saddle booklet silk,saddle booklet uncoated,bound booklet,strut card,a-frame,pvc banner,presentation folder,,,"</formula1>
    </dataValidation>
    <dataValidation type="list" allowBlank="1" showErrorMessage="1" sqref="D11">
      <formula1>"same day express,one day express,1 working day,2 working day,3 working day,5 working day,7 working day,"</formula1>
    </dataValidation>
    <dataValidation type="list" allowBlank="1" showErrorMessage="1" sqref="E11">
      <formula1>"next day,2 working day"</formula1>
    </dataValidation>
    <dataValidation type="list" allowBlank="1" showErrorMessage="1" sqref="B11">
      <formula1>"monday,tuesday,wednesday,thursday,friday,saturday,sunday"</formula1>
    </dataValidation>
    <dataValidation type="list" showErrorMessage="1" sqref="B8:E8">
      <formula1>"instantprint,instantprint pro,route1print,"</formula1>
    </dataValidation>
  </dataValidations>
  <pageMargins left="0.60606060606060608" right="0.53030303030303028" top="1" bottom="1" header="0.5" footer="0.5"/>
  <pageSetup paperSize="8" scale="80" orientation="landscape" horizontalDpi="4294967292" verticalDpi="4294967292" r:id="rId2"/>
  <colBreaks count="2" manualBreakCount="2">
    <brk id="6" max="1048575" man="1"/>
    <brk id="15" max="1048575" man="1"/>
  </colBreaks>
  <drawing r:id="rId3"/>
</worksheet>
</file>

<file path=xl/worksheets/sheet2.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3">
    <pageSetUpPr fitToPage="1"/>
  </sheetPr>
  <dimension ref="A1:G25"/>
  <sheetViews>
    <sheetView showGridLines="0" showRowColHeaders="0" zoomScaleNormal="100" zoomScaleSheetLayoutView="80" zoomScalePageLayoutView="55" workbookViewId="0">
      <selection activeCell="E11" sqref="E11"/>
    </sheetView>
  </sheetViews>
  <sheetFormatPr defaultColWidth="0" defaultRowHeight="15" customHeight="1" zeroHeight="1" x14ac:dyDescent="0.2"/>
  <cols>
    <col min="1" max="1" width="26.7265625" style="15" customWidth="1"/>
    <col min="2" max="5" width="12" style="2" customWidth="1"/>
    <col min="6" max="6" width="11.81640625" style="2" customWidth="1"/>
    <col min="7" max="7" width="27.6328125" style="2" customWidth="1"/>
    <col min="8" max="16384" width="0.453125" style="2" hidden="1"/>
  </cols>
  <sheetData>
    <row r="1" spans="1:7" s="14" customFormat="1" ht="46.5" customHeight="1" x14ac:dyDescent="0.2">
      <c r="A1" s="162"/>
      <c r="B1" s="157" t="s">
        <v>10</v>
      </c>
      <c r="C1" s="157"/>
      <c r="D1" s="157"/>
      <c r="E1" s="157"/>
      <c r="F1" s="157"/>
      <c r="G1" s="155"/>
    </row>
    <row r="2" spans="1:7" ht="15.75" customHeight="1" x14ac:dyDescent="0.2">
      <c r="A2" s="163"/>
      <c r="B2" s="158"/>
      <c r="C2" s="158"/>
      <c r="D2" s="158"/>
      <c r="E2" s="158"/>
      <c r="F2" s="158"/>
      <c r="G2" s="156"/>
    </row>
    <row r="3" spans="1:7" ht="15.75" customHeight="1" x14ac:dyDescent="0.2">
      <c r="A3" s="163"/>
      <c r="B3" s="158"/>
      <c r="C3" s="158"/>
      <c r="D3" s="158"/>
      <c r="E3" s="158"/>
      <c r="F3" s="158"/>
      <c r="G3" s="156"/>
    </row>
    <row r="4" spans="1:7" ht="15.75" customHeight="1" x14ac:dyDescent="0.2">
      <c r="A4" s="163"/>
      <c r="B4" s="158"/>
      <c r="C4" s="158"/>
      <c r="D4" s="158"/>
      <c r="E4" s="158"/>
      <c r="F4" s="158"/>
      <c r="G4" s="156"/>
    </row>
    <row r="5" spans="1:7" ht="15.75" customHeight="1" x14ac:dyDescent="0.2">
      <c r="A5" s="163"/>
      <c r="B5" s="158"/>
      <c r="C5" s="158"/>
      <c r="D5" s="158"/>
      <c r="E5" s="158"/>
      <c r="F5" s="158"/>
      <c r="G5" s="156"/>
    </row>
    <row r="6" spans="1:7" ht="16.5" customHeight="1" thickBot="1" x14ac:dyDescent="0.25">
      <c r="A6" s="163"/>
      <c r="B6" s="159"/>
      <c r="C6" s="159"/>
      <c r="D6" s="159"/>
      <c r="E6" s="159"/>
      <c r="F6" s="159"/>
      <c r="G6" s="156"/>
    </row>
    <row r="7" spans="1:7" ht="45.75" customHeight="1" thickBot="1" x14ac:dyDescent="0.25">
      <c r="A7" s="163"/>
      <c r="B7" s="175" t="s">
        <v>96</v>
      </c>
      <c r="C7" s="168"/>
      <c r="D7" s="168"/>
      <c r="E7" s="168"/>
      <c r="F7" s="176"/>
      <c r="G7" s="156"/>
    </row>
    <row r="8" spans="1:7" ht="45.75" customHeight="1" thickBot="1" x14ac:dyDescent="0.25">
      <c r="A8" s="163"/>
      <c r="B8" s="177" t="s">
        <v>111</v>
      </c>
      <c r="C8" s="178"/>
      <c r="D8" s="178"/>
      <c r="E8" s="178"/>
      <c r="F8" s="179"/>
      <c r="G8" s="156"/>
    </row>
    <row r="9" spans="1:7" ht="15.75" thickBot="1" x14ac:dyDescent="0.25">
      <c r="A9" s="163"/>
      <c r="B9" s="172"/>
      <c r="C9" s="172"/>
      <c r="D9" s="172"/>
      <c r="E9" s="172"/>
      <c r="F9" s="172"/>
      <c r="G9" s="156"/>
    </row>
    <row r="10" spans="1:7" ht="42.75" customHeight="1" thickBot="1" x14ac:dyDescent="0.25">
      <c r="A10" s="163"/>
      <c r="B10" s="167" t="s">
        <v>594</v>
      </c>
      <c r="C10" s="168"/>
      <c r="D10" s="176"/>
      <c r="E10" s="86" t="s">
        <v>588</v>
      </c>
      <c r="F10" s="62" t="s">
        <v>12</v>
      </c>
      <c r="G10" s="156"/>
    </row>
    <row r="11" spans="1:7" ht="41.25" customHeight="1" thickBot="1" x14ac:dyDescent="0.25">
      <c r="A11" s="163"/>
      <c r="B11" s="180" t="s">
        <v>583</v>
      </c>
      <c r="C11" s="181"/>
      <c r="D11" s="182"/>
      <c r="E11" s="89" t="s">
        <v>617</v>
      </c>
      <c r="F11" s="63" t="s">
        <v>19</v>
      </c>
      <c r="G11" s="156"/>
    </row>
    <row r="12" spans="1:7" ht="15.75" thickBot="1" x14ac:dyDescent="0.25">
      <c r="A12" s="163"/>
      <c r="B12" s="172"/>
      <c r="C12" s="172"/>
      <c r="D12" s="172"/>
      <c r="E12" s="172"/>
      <c r="F12" s="172"/>
      <c r="G12" s="156"/>
    </row>
    <row r="13" spans="1:7" ht="45" customHeight="1" thickBot="1" x14ac:dyDescent="0.25">
      <c r="A13" s="163"/>
      <c r="B13" s="183" t="str">
        <f>HYPERLINK('Data 4'!J14)</f>
        <v>..\..\..\3. Web Channels\2. Artwork Documents\Artwork Templates\1. Templates\Flat flyers and posters\A0\IP</v>
      </c>
      <c r="C13" s="62" t="s">
        <v>591</v>
      </c>
      <c r="D13" s="62" t="s">
        <v>592</v>
      </c>
      <c r="E13" s="62" t="s">
        <v>595</v>
      </c>
      <c r="F13" s="62" t="s">
        <v>596</v>
      </c>
      <c r="G13" s="156"/>
    </row>
    <row r="14" spans="1:7" ht="42.75" customHeight="1" thickBot="1" x14ac:dyDescent="0.25">
      <c r="A14" s="163"/>
      <c r="B14" s="184"/>
      <c r="C14" s="87" t="str">
        <f>'Data 4'!J9</f>
        <v>1189mm</v>
      </c>
      <c r="D14" s="64" t="str">
        <f>'Data 4'!K9</f>
        <v>841mm</v>
      </c>
      <c r="E14" s="88" t="str">
        <f>'Data 4'!L9</f>
        <v>1195mm</v>
      </c>
      <c r="F14" s="88" t="str">
        <f>'Data 4'!M9</f>
        <v>847mm</v>
      </c>
      <c r="G14" s="156"/>
    </row>
    <row r="15" spans="1:7" ht="15.75" customHeight="1" x14ac:dyDescent="0.2">
      <c r="A15" s="163"/>
      <c r="B15" s="173" t="s">
        <v>11</v>
      </c>
      <c r="C15" s="173"/>
      <c r="D15" s="173"/>
      <c r="E15" s="173"/>
      <c r="F15" s="173"/>
      <c r="G15" s="156"/>
    </row>
    <row r="16" spans="1:7" ht="15.75" customHeight="1" x14ac:dyDescent="0.2">
      <c r="A16" s="163"/>
      <c r="B16" s="174"/>
      <c r="C16" s="174"/>
      <c r="D16" s="174"/>
      <c r="E16" s="174"/>
      <c r="F16" s="174"/>
      <c r="G16" s="156"/>
    </row>
    <row r="17" spans="1:7" ht="15.75" customHeight="1" x14ac:dyDescent="0.2">
      <c r="A17" s="163"/>
      <c r="B17" s="174"/>
      <c r="C17" s="174"/>
      <c r="D17" s="174"/>
      <c r="E17" s="174"/>
      <c r="F17" s="174"/>
      <c r="G17" s="156"/>
    </row>
    <row r="18" spans="1:7" ht="15.75" customHeight="1" x14ac:dyDescent="0.2">
      <c r="A18" s="163"/>
      <c r="B18" s="174"/>
      <c r="C18" s="174"/>
      <c r="D18" s="174"/>
      <c r="E18" s="174"/>
      <c r="F18" s="174"/>
      <c r="G18" s="156"/>
    </row>
    <row r="19" spans="1:7" ht="67.5" customHeight="1" x14ac:dyDescent="0.2">
      <c r="A19" s="163"/>
      <c r="B19" s="174"/>
      <c r="C19" s="174"/>
      <c r="D19" s="174"/>
      <c r="E19" s="174"/>
      <c r="F19" s="174"/>
      <c r="G19" s="156"/>
    </row>
    <row r="20" spans="1:7" ht="15.75" customHeight="1" x14ac:dyDescent="0.2">
      <c r="A20" s="163"/>
      <c r="B20" s="174"/>
      <c r="C20" s="174"/>
      <c r="D20" s="174"/>
      <c r="E20" s="174"/>
      <c r="F20" s="174"/>
      <c r="G20" s="156"/>
    </row>
    <row r="21" spans="1:7" hidden="1" x14ac:dyDescent="0.2"/>
    <row r="22" spans="1:7" hidden="1" x14ac:dyDescent="0.2"/>
    <row r="23" spans="1:7" hidden="1" x14ac:dyDescent="0.2"/>
    <row r="24" spans="1:7" ht="18.95" hidden="1" customHeight="1" x14ac:dyDescent="0.2"/>
    <row r="25" spans="1:7" hidden="1" x14ac:dyDescent="0.2"/>
  </sheetData>
  <sheetProtection sheet="1" objects="1" scenarios="1" selectLockedCells="1"/>
  <mergeCells count="11">
    <mergeCell ref="A1:A20"/>
    <mergeCell ref="B1:F6"/>
    <mergeCell ref="G1:G20"/>
    <mergeCell ref="B9:F9"/>
    <mergeCell ref="B12:F12"/>
    <mergeCell ref="B15:F20"/>
    <mergeCell ref="B7:F7"/>
    <mergeCell ref="B8:F8"/>
    <mergeCell ref="B11:D11"/>
    <mergeCell ref="B10:D10"/>
    <mergeCell ref="B13:B14"/>
  </mergeCells>
  <dataValidations count="2">
    <dataValidation type="list" allowBlank="1" showInputMessage="1" showErrorMessage="1" errorTitle="Invalid cover stock" error="This does not match one of the specifications currently available, Please try again." sqref="F11">
      <formula1>"portrait, landscape"</formula1>
    </dataValidation>
    <dataValidation type="list" allowBlank="1" showInputMessage="1" showErrorMessage="1" sqref="B8">
      <formula1>"instantprint, route one"</formula1>
    </dataValidation>
  </dataValidations>
  <pageMargins left="0.59055118110236227" right="0.51181102362204722" top="0.98425196850393704" bottom="0.98425196850393704" header="0.51181102362204722" footer="0.51181102362204722"/>
  <pageSetup paperSize="9" scale="77" orientation="landscape" horizontalDpi="4294967292" verticalDpi="4294967292" r:id="rId1"/>
  <colBreaks count="2" manualBreakCount="2">
    <brk id="7" max="1048575" man="1"/>
    <brk id="16" max="1048575" man="1"/>
  </colBreaks>
  <drawing r:id="rId2"/>
  <extLst>
    <ext xmlns:x14="http://schemas.microsoft.com/office/spreadsheetml/2009/9/main" uri="{CCE6A557-97BC-4b89-ADB6-D9C93CAAB3DF}">
      <x14:dataValidations xmlns:xm="http://schemas.microsoft.com/office/excel/2006/main" count="2">
        <x14:dataValidation type="list" allowBlank="1" showInputMessage="1" showErrorMessage="1" errorTitle="Invalid number of pages" error="This does not match one of the specifications currently available, Please try again.">
          <x14:formula1>
            <xm:f>'Data 4'!$B$7:$B$20</xm:f>
          </x14:formula1>
          <xm:sqref>B11</xm:sqref>
        </x14:dataValidation>
        <x14:dataValidation type="list" allowBlank="1" showInputMessage="1" showErrorMessage="1" errorTitle="Invalid inner stock" error="This does not match one of the specifications currently available, Please try again.">
          <x14:formula1>
            <xm:f>'Data 4'!$J$6:$M$6</xm:f>
          </x14:formula1>
          <xm:sqref>E11</xm:sqref>
        </x14:dataValidation>
      </x14:dataValidations>
    </ext>
  </extLst>
</worksheet>
</file>

<file path=xl/worksheets/sheet3.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4"/>
  <dimension ref="B5:Z97"/>
  <sheetViews>
    <sheetView zoomScale="40" zoomScaleNormal="40" workbookViewId="0">
      <selection activeCell="J10" sqref="J10"/>
    </sheetView>
  </sheetViews>
  <sheetFormatPr defaultRowHeight="15" x14ac:dyDescent="0.2"/>
  <cols>
    <col min="4" max="4" width="8.7265625" customWidth="1"/>
    <col min="7" max="7" width="8.7265625" customWidth="1"/>
  </cols>
  <sheetData>
    <row r="5" spans="2:26" ht="15" customHeight="1" x14ac:dyDescent="0.2">
      <c r="D5" s="76"/>
      <c r="E5" s="76"/>
      <c r="F5" s="82"/>
      <c r="G5" s="75" t="str">
        <f>IF('Spine Calculator'!D9="350gsm silk",HYPERLINK('Data 3'!G7))</f>
        <v/>
      </c>
      <c r="H5" s="82"/>
      <c r="I5" s="76"/>
      <c r="J5" s="76"/>
      <c r="K5" s="76"/>
    </row>
    <row r="6" spans="2:26" x14ac:dyDescent="0.2">
      <c r="F6" s="81"/>
      <c r="G6" s="85"/>
      <c r="H6" s="81"/>
    </row>
    <row r="7" spans="2:26" ht="15" customHeight="1" x14ac:dyDescent="0.2">
      <c r="C7" s="6"/>
      <c r="D7" s="6"/>
      <c r="E7" s="6"/>
      <c r="F7" s="83"/>
      <c r="G7" s="73" t="str">
        <f>IF('Spine Calculator'!C9="150gsm silk",HYPERLINK('Data 3'!G9))</f>
        <v/>
      </c>
      <c r="H7" s="83"/>
      <c r="I7" s="6"/>
      <c r="J7" s="6"/>
      <c r="K7" s="6"/>
    </row>
    <row r="8" spans="2:26" x14ac:dyDescent="0.2">
      <c r="F8" s="81"/>
      <c r="G8" s="85"/>
      <c r="H8" s="81"/>
    </row>
    <row r="9" spans="2:26" ht="15" customHeight="1" x14ac:dyDescent="0.2">
      <c r="F9" s="81"/>
      <c r="G9" s="73" t="str">
        <f>IF('Spine Calculator'!F9="portrait",HYPERLINK('Data 3'!F11),IF('Spine Calculator'!F9="Landscape",HYPERLINK('Data 3'!H11)))</f>
        <v/>
      </c>
      <c r="H9" s="84"/>
    </row>
    <row r="10" spans="2:26" x14ac:dyDescent="0.2">
      <c r="F10" s="81"/>
      <c r="G10" s="85"/>
      <c r="H10" s="81"/>
    </row>
    <row r="11" spans="2:26" ht="15" customHeight="1" x14ac:dyDescent="0.2">
      <c r="F11" s="71" t="str">
        <f>IF('Spine Calculator'!E9="a4",HYPERLINK('Data 3'!D17),IF('Spine Calculator'!E9="a5",HYPERLINK('Data 3'!H17),IF('Spine Calculator'!E9="a6",HYPERLINK('Data 3'!L17),IF('Spine Calculator'!E9="dl",HYPERLINK('Data 3'!P17),IF('Spine Calculator'!E9="148x148",HYPERLINK('Data 3'!T17),IF('Spine Calculator'!E9="210x210",HYPERLINK('Data 3'!W17)))))))</f>
        <v/>
      </c>
      <c r="G11" s="85"/>
      <c r="H11" s="71" t="str">
        <f>IF('Spine Calculator'!E9="a4",HYPERLINK('Data 3'!F17),IF('Spine Calculator'!E9="a5",HYPERLINK('Data 3'!J17),IF('Spine Calculator'!E9="a6",HYPERLINK('Data 3'!N17),IF('Spine Calculator'!E9="dl",HYPERLINK('Data 3'!R17),IF('Spine Calculator'!E9="148x148",HYPERLINK('Data 3'!V17),IF('Spine Calculator'!E9="210x210",HYPERLINK('Data 3'!Z17)))))))</f>
        <v/>
      </c>
    </row>
    <row r="15" spans="2:26" x14ac:dyDescent="0.2">
      <c r="B15" s="81"/>
      <c r="C15" s="185" t="s">
        <v>83</v>
      </c>
      <c r="D15" s="185"/>
      <c r="E15" s="185"/>
      <c r="F15" s="185"/>
      <c r="G15" s="185" t="s">
        <v>84</v>
      </c>
      <c r="H15" s="185"/>
      <c r="I15" s="185"/>
      <c r="J15" s="185"/>
      <c r="K15" s="185" t="s">
        <v>85</v>
      </c>
      <c r="L15" s="185"/>
      <c r="M15" s="185"/>
      <c r="N15" s="185"/>
      <c r="O15" s="185" t="s">
        <v>123</v>
      </c>
      <c r="P15" s="185"/>
      <c r="Q15" s="185"/>
      <c r="R15" s="185"/>
      <c r="S15" s="185" t="s">
        <v>165</v>
      </c>
      <c r="T15" s="185"/>
      <c r="U15" s="185"/>
      <c r="V15" s="185"/>
      <c r="W15" s="185" t="s">
        <v>166</v>
      </c>
      <c r="X15" s="185"/>
      <c r="Y15" s="185"/>
      <c r="Z15" s="185"/>
    </row>
    <row r="16" spans="2:26" x14ac:dyDescent="0.2">
      <c r="B16" s="81"/>
      <c r="C16" s="70" t="s">
        <v>124</v>
      </c>
      <c r="D16" s="70" t="s">
        <v>126</v>
      </c>
      <c r="E16" s="69" t="s">
        <v>125</v>
      </c>
      <c r="F16" s="70" t="s">
        <v>126</v>
      </c>
      <c r="G16" s="70" t="s">
        <v>124</v>
      </c>
      <c r="H16" s="70" t="s">
        <v>126</v>
      </c>
      <c r="I16" s="69" t="s">
        <v>125</v>
      </c>
      <c r="J16" s="70" t="s">
        <v>126</v>
      </c>
      <c r="K16" s="70" t="s">
        <v>124</v>
      </c>
      <c r="L16" s="70" t="s">
        <v>126</v>
      </c>
      <c r="M16" s="69" t="s">
        <v>125</v>
      </c>
      <c r="N16" s="70" t="s">
        <v>126</v>
      </c>
      <c r="O16" s="70" t="s">
        <v>124</v>
      </c>
      <c r="P16" s="70" t="s">
        <v>126</v>
      </c>
      <c r="Q16" s="69" t="s">
        <v>125</v>
      </c>
      <c r="R16" s="70" t="s">
        <v>126</v>
      </c>
      <c r="S16" s="70" t="s">
        <v>124</v>
      </c>
      <c r="T16" s="70" t="s">
        <v>126</v>
      </c>
      <c r="U16" s="69" t="s">
        <v>125</v>
      </c>
      <c r="V16" s="70" t="s">
        <v>126</v>
      </c>
      <c r="W16" s="70" t="s">
        <v>124</v>
      </c>
      <c r="X16" s="70" t="s">
        <v>126</v>
      </c>
      <c r="Y16" s="69" t="s">
        <v>125</v>
      </c>
      <c r="Z16" s="70" t="s">
        <v>126</v>
      </c>
    </row>
    <row r="17" spans="2:26" ht="15" customHeight="1" x14ac:dyDescent="0.2">
      <c r="B17" s="78" t="s">
        <v>22</v>
      </c>
      <c r="C17" s="71" t="s">
        <v>127</v>
      </c>
      <c r="D17" s="72" t="str">
        <f>IF('Spine Calculator'!B9="40pp",HYPERLINK('Data 3'!C17),HYPERLINK('Data 3'!D18))</f>
        <v/>
      </c>
      <c r="E17" s="71" t="s">
        <v>129</v>
      </c>
      <c r="F17" s="74" t="str">
        <f>IF('Spine Calculator'!B9="40pp",HYPERLINK('Data 3'!E17),HYPERLINK('Data 3'!F18))</f>
        <v/>
      </c>
      <c r="G17" s="71" t="s">
        <v>131</v>
      </c>
      <c r="H17" s="72" t="str">
        <f>IF('Spine Calculator'!B9="40pp",HYPERLINK('Data 3'!G17),HYPERLINK('Data 3'!H18))</f>
        <v/>
      </c>
      <c r="I17" s="71" t="s">
        <v>132</v>
      </c>
      <c r="J17" s="72" t="str">
        <f>IF('Spine Calculator'!B9="40pp",HYPERLINK('Data 3'!I17),HYPERLINK('Data 3'!J18))</f>
        <v/>
      </c>
      <c r="K17" s="71" t="s">
        <v>140</v>
      </c>
      <c r="L17" s="72" t="str">
        <f>IF('Spine Calculator'!B9="40pp",HYPERLINK('Data 3'!K17),HYPERLINK('Data 3'!L18))</f>
        <v/>
      </c>
      <c r="M17" s="71" t="s">
        <v>141</v>
      </c>
      <c r="N17" s="72" t="str">
        <f>IF('Spine Calculator'!B9="40pp",HYPERLINK('Data 3'!M17),HYPERLINK('Data 3'!N18))</f>
        <v/>
      </c>
      <c r="O17" s="71" t="s">
        <v>376</v>
      </c>
      <c r="P17" s="72" t="str">
        <f>IF('Spine Calculator'!B9="40pp",HYPERLINK('Data 3'!O17),HYPERLINK('Data 3'!P18))</f>
        <v/>
      </c>
      <c r="Q17" s="70" t="s">
        <v>375</v>
      </c>
      <c r="R17" s="70" t="s">
        <v>375</v>
      </c>
      <c r="S17" s="71" t="s">
        <v>417</v>
      </c>
      <c r="T17" s="72" t="str">
        <f>IF('Spine Calculator'!B9="40pp",HYPERLINK('Data 3'!S17),HYPERLINK('Data 3'!T18))</f>
        <v/>
      </c>
      <c r="U17" s="71" t="s">
        <v>458</v>
      </c>
      <c r="V17" s="72" t="str">
        <f>IF('Spine Calculator'!B9="40pp",HYPERLINK('Data 3'!U17),HYPERLINK('Data 3'!V18))</f>
        <v/>
      </c>
      <c r="W17" s="71" t="s">
        <v>499</v>
      </c>
      <c r="X17" s="72" t="str">
        <f>IF('Spine Calculator'!B9="40pp",HYPERLINK('Data 3'!W17),HYPERLINK('Data 3'!X18))</f>
        <v/>
      </c>
      <c r="Y17" s="71" t="s">
        <v>540</v>
      </c>
      <c r="Z17" s="72" t="str">
        <f>IF('Spine Calculator'!B9="40pp",HYPERLINK('Data 3'!Y17),HYPERLINK('Data 3'!Z18))</f>
        <v/>
      </c>
    </row>
    <row r="18" spans="2:26" ht="15" customHeight="1" x14ac:dyDescent="0.2">
      <c r="B18" s="78" t="s">
        <v>23</v>
      </c>
      <c r="C18" s="71" t="s">
        <v>128</v>
      </c>
      <c r="D18" s="72" t="str">
        <f>IF('Spine Calculator'!B9="42pp",HYPERLINK('Data 3'!C18),HYPERLINK('Data 3'!D19))</f>
        <v/>
      </c>
      <c r="E18" s="71" t="s">
        <v>139</v>
      </c>
      <c r="F18" s="72" t="str">
        <f>IF('Spine Calculator'!B9="42pp",HYPERLINK('Data 3'!E18),HYPERLINK('Data 3'!F19))</f>
        <v/>
      </c>
      <c r="G18" s="71" t="s">
        <v>142</v>
      </c>
      <c r="H18" s="72" t="str">
        <f>IF('Spine Calculator'!B9="42pp",HYPERLINK('Data 3'!G18),HYPERLINK('Data 3'!H19))</f>
        <v/>
      </c>
      <c r="I18" s="71" t="s">
        <v>157</v>
      </c>
      <c r="J18" s="72" t="str">
        <f>IF('Spine Calculator'!B9="42pp",HYPERLINK('Data 3'!I18),HYPERLINK('Data 3'!J19))</f>
        <v/>
      </c>
      <c r="K18" s="71" t="s">
        <v>167</v>
      </c>
      <c r="L18" s="72" t="str">
        <f>IF('Spine Calculator'!B9="42pp",HYPERLINK('Data 3'!K18),HYPERLINK('Data 3'!L19))</f>
        <v/>
      </c>
      <c r="M18" s="71" t="s">
        <v>335</v>
      </c>
      <c r="N18" s="72" t="str">
        <f>IF('Spine Calculator'!B9="42pp",HYPERLINK('Data 3'!M18),HYPERLINK('Data 3'!N19))</f>
        <v/>
      </c>
      <c r="O18" s="71" t="s">
        <v>377</v>
      </c>
      <c r="P18" s="72" t="str">
        <f>IF('Spine Calculator'!B9="42pp",HYPERLINK('Data 3'!O18),HYPERLINK('Data 3'!P19))</f>
        <v/>
      </c>
      <c r="Q18" s="70" t="s">
        <v>375</v>
      </c>
      <c r="R18" s="70" t="s">
        <v>375</v>
      </c>
      <c r="S18" s="71" t="s">
        <v>418</v>
      </c>
      <c r="T18" s="72" t="str">
        <f>IF('Spine Calculator'!B9="42pp",HYPERLINK('Data 3'!S18),HYPERLINK('Data 3'!T19))</f>
        <v/>
      </c>
      <c r="U18" s="71" t="s">
        <v>459</v>
      </c>
      <c r="V18" s="72" t="str">
        <f>IF('Spine Calculator'!B9="42pp",HYPERLINK('Data 3'!U18),HYPERLINK('Data 3'!V19))</f>
        <v/>
      </c>
      <c r="W18" s="71" t="s">
        <v>500</v>
      </c>
      <c r="X18" s="72" t="str">
        <f>IF('Spine Calculator'!B9="42pp",HYPERLINK('Data 3'!W18),HYPERLINK('Data 3'!X19))</f>
        <v/>
      </c>
      <c r="Y18" s="71" t="s">
        <v>541</v>
      </c>
      <c r="Z18" s="72" t="str">
        <f>IF('Spine Calculator'!B9="42pp",HYPERLINK('Data 3'!Y18),HYPERLINK('Data 3'!Z19))</f>
        <v/>
      </c>
    </row>
    <row r="19" spans="2:26" ht="15" customHeight="1" x14ac:dyDescent="0.2">
      <c r="B19" s="78" t="s">
        <v>24</v>
      </c>
      <c r="C19" s="71" t="s">
        <v>130</v>
      </c>
      <c r="D19" s="72" t="str">
        <f>IF('Spine Calculator'!B9="44pp",HYPERLINK('Data 3'!C19),HYPERLINK('Data 3'!D20))</f>
        <v/>
      </c>
      <c r="E19" s="71" t="s">
        <v>143</v>
      </c>
      <c r="F19" s="72" t="str">
        <f>IF('Spine Calculator'!B9="44pp",HYPERLINK('Data 3'!E19),HYPERLINK('Data 3'!F20))</f>
        <v/>
      </c>
      <c r="G19" s="71" t="s">
        <v>150</v>
      </c>
      <c r="H19" s="72" t="str">
        <f>IF('Spine Calculator'!B9="44pp",HYPERLINK('Data 3'!G19),HYPERLINK('Data 3'!H20))</f>
        <v/>
      </c>
      <c r="I19" s="71" t="s">
        <v>158</v>
      </c>
      <c r="J19" s="72" t="str">
        <f>IF('Spine Calculator'!B9="44pp",HYPERLINK('Data 3'!I19),HYPERLINK('Data 3'!J20))</f>
        <v/>
      </c>
      <c r="K19" s="71" t="s">
        <v>168</v>
      </c>
      <c r="L19" s="72" t="str">
        <f>IF('Spine Calculator'!B9="44pp",HYPERLINK('Data 3'!K19),HYPERLINK('Data 3'!L20))</f>
        <v/>
      </c>
      <c r="M19" s="71" t="s">
        <v>336</v>
      </c>
      <c r="N19" s="72" t="str">
        <f>IF('Spine Calculator'!B9="44pp",HYPERLINK('Data 3'!M19),HYPERLINK('Data 3'!N20))</f>
        <v/>
      </c>
      <c r="O19" s="71" t="s">
        <v>378</v>
      </c>
      <c r="P19" s="72" t="str">
        <f>IF('Spine Calculator'!B9="44pp",HYPERLINK('Data 3'!O19),HYPERLINK('Data 3'!P20))</f>
        <v/>
      </c>
      <c r="Q19" s="70" t="s">
        <v>375</v>
      </c>
      <c r="R19" s="70" t="s">
        <v>375</v>
      </c>
      <c r="S19" s="71" t="s">
        <v>419</v>
      </c>
      <c r="T19" s="72" t="str">
        <f>IF('Spine Calculator'!B9="44pp",HYPERLINK('Data 3'!S19),HYPERLINK('Data 3'!T20))</f>
        <v/>
      </c>
      <c r="U19" s="71" t="s">
        <v>460</v>
      </c>
      <c r="V19" s="72" t="str">
        <f>IF('Spine Calculator'!B9="44pp",HYPERLINK('Data 3'!U19),HYPERLINK('Data 3'!V20))</f>
        <v/>
      </c>
      <c r="W19" s="71" t="s">
        <v>501</v>
      </c>
      <c r="X19" s="72" t="str">
        <f>IF('Spine Calculator'!B9="44pp",HYPERLINK('Data 3'!W19),HYPERLINK('Data 3'!X20))</f>
        <v/>
      </c>
      <c r="Y19" s="71" t="s">
        <v>542</v>
      </c>
      <c r="Z19" s="72" t="str">
        <f>IF('Spine Calculator'!B9="44pp",HYPERLINK('Data 3'!Y19),HYPERLINK('Data 3'!Z20))</f>
        <v/>
      </c>
    </row>
    <row r="20" spans="2:26" ht="15" customHeight="1" x14ac:dyDescent="0.2">
      <c r="B20" s="78" t="s">
        <v>25</v>
      </c>
      <c r="C20" s="71" t="s">
        <v>133</v>
      </c>
      <c r="D20" s="72" t="str">
        <f>IF('Spine Calculator'!B9="46pp",HYPERLINK('Data 3'!C20),HYPERLINK('Data 3'!D21))</f>
        <v/>
      </c>
      <c r="E20" s="71" t="s">
        <v>144</v>
      </c>
      <c r="F20" s="72" t="str">
        <f>IF('Spine Calculator'!B9="46pp",HYPERLINK('Data 3'!E20),HYPERLINK('Data 3'!F21))</f>
        <v/>
      </c>
      <c r="G20" s="71" t="s">
        <v>151</v>
      </c>
      <c r="H20" s="72" t="str">
        <f>IF('Spine Calculator'!B9="46pp",HYPERLINK('Data 3'!G20),HYPERLINK('Data 3'!H21))</f>
        <v/>
      </c>
      <c r="I20" s="71" t="s">
        <v>159</v>
      </c>
      <c r="J20" s="72" t="str">
        <f>IF('Spine Calculator'!B9="46pp",HYPERLINK('Data 3'!I20),HYPERLINK('Data 3'!J21))</f>
        <v/>
      </c>
      <c r="K20" s="71" t="s">
        <v>169</v>
      </c>
      <c r="L20" s="72" t="str">
        <f>IF('Spine Calculator'!B9="46pp",HYPERLINK('Data 3'!K20),HYPERLINK('Data 3'!L21))</f>
        <v/>
      </c>
      <c r="M20" s="71" t="s">
        <v>337</v>
      </c>
      <c r="N20" s="72" t="str">
        <f>IF('Spine Calculator'!B9="46pp",HYPERLINK('Data 3'!M20),HYPERLINK('Data 3'!N21))</f>
        <v/>
      </c>
      <c r="O20" s="71" t="s">
        <v>379</v>
      </c>
      <c r="P20" s="72" t="str">
        <f>IF('Spine Calculator'!B9="46pp",HYPERLINK('Data 3'!O20),HYPERLINK('Data 3'!P21))</f>
        <v/>
      </c>
      <c r="Q20" s="70" t="s">
        <v>375</v>
      </c>
      <c r="R20" s="70" t="s">
        <v>375</v>
      </c>
      <c r="S20" s="71" t="s">
        <v>420</v>
      </c>
      <c r="T20" s="72" t="str">
        <f>IF('Spine Calculator'!B9="46pp",HYPERLINK('Data 3'!S20),HYPERLINK('Data 3'!T21))</f>
        <v/>
      </c>
      <c r="U20" s="71" t="s">
        <v>461</v>
      </c>
      <c r="V20" s="72" t="str">
        <f>IF('Spine Calculator'!B9="46pp",HYPERLINK('Data 3'!U20),HYPERLINK('Data 3'!V21))</f>
        <v/>
      </c>
      <c r="W20" s="71" t="s">
        <v>502</v>
      </c>
      <c r="X20" s="72" t="str">
        <f>IF('Spine Calculator'!B9="46pp",HYPERLINK('Data 3'!W20),HYPERLINK('Data 3'!X21))</f>
        <v/>
      </c>
      <c r="Y20" s="71" t="s">
        <v>543</v>
      </c>
      <c r="Z20" s="72" t="str">
        <f>IF('Spine Calculator'!B9="46pp",HYPERLINK('Data 3'!Y20),HYPERLINK('Data 3'!Z21))</f>
        <v/>
      </c>
    </row>
    <row r="21" spans="2:26" ht="15" customHeight="1" x14ac:dyDescent="0.2">
      <c r="B21" s="78" t="s">
        <v>26</v>
      </c>
      <c r="C21" s="71" t="s">
        <v>134</v>
      </c>
      <c r="D21" s="72" t="str">
        <f>IF('Spine Calculator'!B9="48pp",HYPERLINK('Data 3'!C21),HYPERLINK('Data 3'!D22))</f>
        <v/>
      </c>
      <c r="E21" s="71" t="s">
        <v>145</v>
      </c>
      <c r="F21" s="72" t="str">
        <f>IF('Spine Calculator'!B9="48pp",HYPERLINK('Data 3'!E21),HYPERLINK('Data 3'!F22))</f>
        <v/>
      </c>
      <c r="G21" s="71" t="s">
        <v>152</v>
      </c>
      <c r="H21" s="72" t="str">
        <f>IF('Spine Calculator'!B9="48pp",HYPERLINK('Data 3'!G21),HYPERLINK('Data 3'!H22))</f>
        <v/>
      </c>
      <c r="I21" s="71" t="s">
        <v>160</v>
      </c>
      <c r="J21" s="72" t="str">
        <f>IF('Spine Calculator'!B9="48pp",HYPERLINK('Data 3'!I21),HYPERLINK('Data 3'!J22))</f>
        <v/>
      </c>
      <c r="K21" s="71" t="s">
        <v>170</v>
      </c>
      <c r="L21" s="72" t="str">
        <f>IF('Spine Calculator'!B9="48pp",HYPERLINK('Data 3'!K21),HYPERLINK('Data 3'!L22))</f>
        <v/>
      </c>
      <c r="M21" s="71" t="s">
        <v>338</v>
      </c>
      <c r="N21" s="72" t="str">
        <f>IF('Spine Calculator'!B9="48pp",HYPERLINK('Data 3'!M21),HYPERLINK('Data 3'!N22))</f>
        <v/>
      </c>
      <c r="O21" s="71" t="s">
        <v>380</v>
      </c>
      <c r="P21" s="72" t="str">
        <f>IF('Spine Calculator'!B9="48pp",HYPERLINK('Data 3'!O21),HYPERLINK('Data 3'!P22))</f>
        <v/>
      </c>
      <c r="Q21" s="70" t="s">
        <v>375</v>
      </c>
      <c r="R21" s="70" t="s">
        <v>375</v>
      </c>
      <c r="S21" s="71" t="s">
        <v>421</v>
      </c>
      <c r="T21" s="72" t="str">
        <f>IF('Spine Calculator'!B9="48pp",HYPERLINK('Data 3'!S21),HYPERLINK('Data 3'!T22))</f>
        <v/>
      </c>
      <c r="U21" s="71" t="s">
        <v>462</v>
      </c>
      <c r="V21" s="72" t="str">
        <f>IF('Spine Calculator'!B9="48pp",HYPERLINK('Data 3'!U21),HYPERLINK('Data 3'!V22))</f>
        <v/>
      </c>
      <c r="W21" s="71" t="s">
        <v>503</v>
      </c>
      <c r="X21" s="72" t="str">
        <f>IF('Spine Calculator'!B9="48pp",HYPERLINK('Data 3'!W21),HYPERLINK('Data 3'!X22))</f>
        <v/>
      </c>
      <c r="Y21" s="71" t="s">
        <v>544</v>
      </c>
      <c r="Z21" s="72" t="str">
        <f>IF('Spine Calculator'!B9="48pp",HYPERLINK('Data 3'!Y21),HYPERLINK('Data 3'!Z22))</f>
        <v/>
      </c>
    </row>
    <row r="22" spans="2:26" ht="15" customHeight="1" x14ac:dyDescent="0.2">
      <c r="B22" s="78" t="s">
        <v>27</v>
      </c>
      <c r="C22" s="71" t="s">
        <v>135</v>
      </c>
      <c r="D22" s="72" t="str">
        <f>IF('Spine Calculator'!B9="50pp",HYPERLINK('Data 3'!C22),HYPERLINK('Data 3'!D23))</f>
        <v/>
      </c>
      <c r="E22" s="71" t="s">
        <v>146</v>
      </c>
      <c r="F22" s="72" t="str">
        <f>IF('Spine Calculator'!B9="50pp",HYPERLINK('Data 3'!E22),HYPERLINK('Data 3'!F23))</f>
        <v/>
      </c>
      <c r="G22" s="71" t="s">
        <v>153</v>
      </c>
      <c r="H22" s="72" t="str">
        <f>IF('Spine Calculator'!B9="50pp",HYPERLINK('Data 3'!G22),HYPERLINK('Data 3'!H23))</f>
        <v/>
      </c>
      <c r="I22" s="71" t="s">
        <v>161</v>
      </c>
      <c r="J22" s="72" t="str">
        <f>IF('Spine Calculator'!B9="50pp",HYPERLINK('Data 3'!I22),HYPERLINK('Data 3'!J23))</f>
        <v/>
      </c>
      <c r="K22" s="71" t="s">
        <v>171</v>
      </c>
      <c r="L22" s="72" t="str">
        <f>IF('Spine Calculator'!B9="50pp",HYPERLINK('Data 3'!K22),HYPERLINK('Data 3'!L23))</f>
        <v/>
      </c>
      <c r="M22" s="71" t="s">
        <v>339</v>
      </c>
      <c r="N22" s="72" t="str">
        <f>IF('Spine Calculator'!B9="50pp",HYPERLINK('Data 3'!M22),HYPERLINK('Data 3'!N23))</f>
        <v/>
      </c>
      <c r="O22" s="71" t="s">
        <v>381</v>
      </c>
      <c r="P22" s="72" t="str">
        <f>IF('Spine Calculator'!B9="50pp",HYPERLINK('Data 3'!O22),HYPERLINK('Data 3'!P23))</f>
        <v/>
      </c>
      <c r="Q22" s="70" t="s">
        <v>375</v>
      </c>
      <c r="R22" s="70" t="s">
        <v>375</v>
      </c>
      <c r="S22" s="71" t="s">
        <v>422</v>
      </c>
      <c r="T22" s="72" t="str">
        <f>IF('Spine Calculator'!B9="50pp",HYPERLINK('Data 3'!S22),HYPERLINK('Data 3'!T23))</f>
        <v/>
      </c>
      <c r="U22" s="71" t="s">
        <v>463</v>
      </c>
      <c r="V22" s="72" t="str">
        <f>IF('Spine Calculator'!B9="50pp",HYPERLINK('Data 3'!U22),HYPERLINK('Data 3'!V23))</f>
        <v/>
      </c>
      <c r="W22" s="71" t="s">
        <v>504</v>
      </c>
      <c r="X22" s="72" t="str">
        <f>IF('Spine Calculator'!B9="50pp",HYPERLINK('Data 3'!W22),HYPERLINK('Data 3'!X23))</f>
        <v/>
      </c>
      <c r="Y22" s="71" t="s">
        <v>545</v>
      </c>
      <c r="Z22" s="72" t="str">
        <f>IF('Spine Calculator'!B9="50pp",HYPERLINK('Data 3'!Y22),HYPERLINK('Data 3'!Z23))</f>
        <v/>
      </c>
    </row>
    <row r="23" spans="2:26" ht="15" customHeight="1" x14ac:dyDescent="0.2">
      <c r="B23" s="78" t="s">
        <v>29</v>
      </c>
      <c r="C23" s="71" t="s">
        <v>136</v>
      </c>
      <c r="D23" s="72" t="str">
        <f>IF('Spine Calculator'!B9="52pp",HYPERLINK('Data 3'!C23),HYPERLINK('Data 3'!D24))</f>
        <v/>
      </c>
      <c r="E23" s="71" t="s">
        <v>147</v>
      </c>
      <c r="F23" s="72" t="str">
        <f>IF('Spine Calculator'!B9="52pp",HYPERLINK('Data 3'!E23),HYPERLINK('Data 3'!F24))</f>
        <v/>
      </c>
      <c r="G23" s="71" t="s">
        <v>154</v>
      </c>
      <c r="H23" s="72" t="str">
        <f>IF('Spine Calculator'!B9="52pp",HYPERLINK('Data 3'!G23),HYPERLINK('Data 3'!H24))</f>
        <v/>
      </c>
      <c r="I23" s="71" t="s">
        <v>162</v>
      </c>
      <c r="J23" s="72" t="str">
        <f>IF('Spine Calculator'!B9="52pp",HYPERLINK('Data 3'!I23),HYPERLINK('Data 3'!J24))</f>
        <v/>
      </c>
      <c r="K23" s="71" t="s">
        <v>172</v>
      </c>
      <c r="L23" s="72" t="str">
        <f>IF('Spine Calculator'!B9="52pp",HYPERLINK('Data 3'!K23),HYPERLINK('Data 3'!L24))</f>
        <v/>
      </c>
      <c r="M23" s="71" t="s">
        <v>340</v>
      </c>
      <c r="N23" s="72" t="str">
        <f>IF('Spine Calculator'!B9="52pp",HYPERLINK('Data 3'!M23),HYPERLINK('Data 3'!N24))</f>
        <v/>
      </c>
      <c r="O23" s="71" t="s">
        <v>382</v>
      </c>
      <c r="P23" s="72" t="str">
        <f>IF('Spine Calculator'!B9="52pp",HYPERLINK('Data 3'!O23),HYPERLINK('Data 3'!P24))</f>
        <v/>
      </c>
      <c r="Q23" s="70" t="s">
        <v>375</v>
      </c>
      <c r="R23" s="70" t="s">
        <v>375</v>
      </c>
      <c r="S23" s="71" t="s">
        <v>423</v>
      </c>
      <c r="T23" s="72" t="str">
        <f>IF('Spine Calculator'!B9="52pp",HYPERLINK('Data 3'!S23),HYPERLINK('Data 3'!T24))</f>
        <v/>
      </c>
      <c r="U23" s="71" t="s">
        <v>464</v>
      </c>
      <c r="V23" s="72" t="str">
        <f>IF('Spine Calculator'!B9="52pp",HYPERLINK('Data 3'!U23),HYPERLINK('Data 3'!V24))</f>
        <v/>
      </c>
      <c r="W23" s="71" t="s">
        <v>505</v>
      </c>
      <c r="X23" s="72" t="str">
        <f>IF('Spine Calculator'!B9="52pp",HYPERLINK('Data 3'!W23),HYPERLINK('Data 3'!X24))</f>
        <v/>
      </c>
      <c r="Y23" s="71" t="s">
        <v>546</v>
      </c>
      <c r="Z23" s="72" t="str">
        <f>IF('Spine Calculator'!B9="52pp",HYPERLINK('Data 3'!Y23),HYPERLINK('Data 3'!Z24))</f>
        <v/>
      </c>
    </row>
    <row r="24" spans="2:26" ht="15" customHeight="1" x14ac:dyDescent="0.2">
      <c r="B24" s="78" t="s">
        <v>30</v>
      </c>
      <c r="C24" s="71" t="s">
        <v>137</v>
      </c>
      <c r="D24" s="72" t="str">
        <f>IF('Spine Calculator'!B9="54pp",HYPERLINK('Data 3'!C24),HYPERLINK('Data 3'!D25))</f>
        <v/>
      </c>
      <c r="E24" s="71" t="s">
        <v>148</v>
      </c>
      <c r="F24" s="72" t="str">
        <f>IF('Spine Calculator'!B9="54pp",HYPERLINK('Data 3'!E24),HYPERLINK('Data 3'!F25))</f>
        <v/>
      </c>
      <c r="G24" s="71" t="s">
        <v>155</v>
      </c>
      <c r="H24" s="72" t="str">
        <f>IF('Spine Calculator'!B9="54pp",HYPERLINK('Data 3'!G24),HYPERLINK('Data 3'!H25))</f>
        <v/>
      </c>
      <c r="I24" s="71" t="s">
        <v>163</v>
      </c>
      <c r="J24" s="72" t="str">
        <f>IF('Spine Calculator'!B9="54pp",HYPERLINK('Data 3'!I24),HYPERLINK('Data 3'!J25))</f>
        <v/>
      </c>
      <c r="K24" s="71" t="s">
        <v>173</v>
      </c>
      <c r="L24" s="72" t="str">
        <f>IF('Spine Calculator'!B9="54pp",HYPERLINK('Data 3'!K24),HYPERLINK('Data 3'!L25))</f>
        <v/>
      </c>
      <c r="M24" s="71" t="s">
        <v>341</v>
      </c>
      <c r="N24" s="72" t="str">
        <f>IF('Spine Calculator'!B9="54pp",HYPERLINK('Data 3'!M24),HYPERLINK('Data 3'!N25))</f>
        <v/>
      </c>
      <c r="O24" s="71" t="s">
        <v>383</v>
      </c>
      <c r="P24" s="72" t="str">
        <f>IF('Spine Calculator'!B9="54pp",HYPERLINK('Data 3'!O24),HYPERLINK('Data 3'!P25))</f>
        <v/>
      </c>
      <c r="Q24" s="70" t="s">
        <v>375</v>
      </c>
      <c r="R24" s="70" t="s">
        <v>375</v>
      </c>
      <c r="S24" s="71" t="s">
        <v>424</v>
      </c>
      <c r="T24" s="72" t="str">
        <f>IF('Spine Calculator'!B9="54pp",HYPERLINK('Data 3'!S24),HYPERLINK('Data 3'!T25))</f>
        <v/>
      </c>
      <c r="U24" s="71" t="s">
        <v>465</v>
      </c>
      <c r="V24" s="72" t="str">
        <f>IF('Spine Calculator'!B9="54pp",HYPERLINK('Data 3'!U24),HYPERLINK('Data 3'!V25))</f>
        <v/>
      </c>
      <c r="W24" s="71" t="s">
        <v>506</v>
      </c>
      <c r="X24" s="72" t="str">
        <f>IF('Spine Calculator'!B9="54pp",HYPERLINK('Data 3'!W24),HYPERLINK('Data 3'!X25))</f>
        <v/>
      </c>
      <c r="Y24" s="71" t="s">
        <v>547</v>
      </c>
      <c r="Z24" s="72" t="str">
        <f>IF('Spine Calculator'!B9="54pp",HYPERLINK('Data 3'!Y24),HYPERLINK('Data 3'!Z25))</f>
        <v/>
      </c>
    </row>
    <row r="25" spans="2:26" ht="15" customHeight="1" x14ac:dyDescent="0.2">
      <c r="B25" s="78" t="s">
        <v>31</v>
      </c>
      <c r="C25" s="71" t="s">
        <v>138</v>
      </c>
      <c r="D25" s="72" t="str">
        <f>IF('Spine Calculator'!B9="56pp",HYPERLINK('Data 3'!C25),HYPERLINK('Data 3'!D26))</f>
        <v/>
      </c>
      <c r="E25" s="71" t="s">
        <v>149</v>
      </c>
      <c r="F25" s="72" t="str">
        <f>IF('Spine Calculator'!B9="56pp",HYPERLINK('Data 3'!E25),HYPERLINK('Data 3'!F26))</f>
        <v/>
      </c>
      <c r="G25" s="71" t="s">
        <v>156</v>
      </c>
      <c r="H25" s="72" t="str">
        <f>IF('Spine Calculator'!B9="56pp",HYPERLINK('Data 3'!G25),HYPERLINK('Data 3'!H26))</f>
        <v/>
      </c>
      <c r="I25" s="71" t="s">
        <v>164</v>
      </c>
      <c r="J25" s="72" t="str">
        <f>IF('Spine Calculator'!B9="56pp",HYPERLINK('Data 3'!I25),HYPERLINK('Data 3'!J26))</f>
        <v/>
      </c>
      <c r="K25" s="71" t="s">
        <v>174</v>
      </c>
      <c r="L25" s="72" t="str">
        <f>IF('Spine Calculator'!B9="56pp",HYPERLINK('Data 3'!K25),HYPERLINK('Data 3'!L26))</f>
        <v/>
      </c>
      <c r="M25" s="71" t="s">
        <v>342</v>
      </c>
      <c r="N25" s="72" t="str">
        <f>IF('Spine Calculator'!B9="56pp",HYPERLINK('Data 3'!M25),HYPERLINK('Data 3'!N26))</f>
        <v/>
      </c>
      <c r="O25" s="71" t="s">
        <v>384</v>
      </c>
      <c r="P25" s="72" t="str">
        <f>IF('Spine Calculator'!B9="56pp",HYPERLINK('Data 3'!O25),HYPERLINK('Data 3'!P26))</f>
        <v/>
      </c>
      <c r="Q25" s="70" t="s">
        <v>375</v>
      </c>
      <c r="R25" s="70" t="s">
        <v>375</v>
      </c>
      <c r="S25" s="71" t="s">
        <v>425</v>
      </c>
      <c r="T25" s="72" t="str">
        <f>IF('Spine Calculator'!B9="56pp",HYPERLINK('Data 3'!S25),HYPERLINK('Data 3'!T26))</f>
        <v/>
      </c>
      <c r="U25" s="71" t="s">
        <v>466</v>
      </c>
      <c r="V25" s="72" t="str">
        <f>IF('Spine Calculator'!B9="56pp",HYPERLINK('Data 3'!U25),HYPERLINK('Data 3'!V26))</f>
        <v/>
      </c>
      <c r="W25" s="71" t="s">
        <v>507</v>
      </c>
      <c r="X25" s="72" t="str">
        <f>IF('Spine Calculator'!B9="56pp",HYPERLINK('Data 3'!W25),HYPERLINK('Data 3'!X26))</f>
        <v/>
      </c>
      <c r="Y25" s="71" t="s">
        <v>548</v>
      </c>
      <c r="Z25" s="72" t="str">
        <f>IF('Spine Calculator'!B9="56pp",HYPERLINK('Data 3'!Y25),HYPERLINK('Data 3'!Z26))</f>
        <v/>
      </c>
    </row>
    <row r="26" spans="2:26" ht="15" customHeight="1" x14ac:dyDescent="0.2">
      <c r="B26" s="78" t="s">
        <v>32</v>
      </c>
      <c r="C26" s="71" t="s">
        <v>175</v>
      </c>
      <c r="D26" s="72" t="str">
        <f>IF('Spine Calculator'!B9="58pp",HYPERLINK('Data 3'!C26),HYPERLINK('Data 3'!D27))</f>
        <v/>
      </c>
      <c r="E26" s="71" t="s">
        <v>207</v>
      </c>
      <c r="F26" s="72" t="str">
        <f>IF('Spine Calculator'!B9="58pp",HYPERLINK('Data 3'!E26),HYPERLINK('Data 3'!F27))</f>
        <v/>
      </c>
      <c r="G26" s="71" t="s">
        <v>239</v>
      </c>
      <c r="H26" s="72" t="str">
        <f>IF('Spine Calculator'!B9="58pp",HYPERLINK('Data 3'!G26),HYPERLINK('Data 3'!H27))</f>
        <v/>
      </c>
      <c r="I26" s="71" t="s">
        <v>271</v>
      </c>
      <c r="J26" s="72" t="str">
        <f>IF('Spine Calculator'!B9="58pp",HYPERLINK('Data 3'!I26),HYPERLINK('Data 3'!J27))</f>
        <v/>
      </c>
      <c r="K26" s="71" t="s">
        <v>303</v>
      </c>
      <c r="L26" s="72" t="str">
        <f>IF('Spine Calculator'!B9="58pp",HYPERLINK('Data 3'!K26),HYPERLINK('Data 3'!L27))</f>
        <v/>
      </c>
      <c r="M26" s="71" t="s">
        <v>343</v>
      </c>
      <c r="N26" s="72" t="str">
        <f>IF('Spine Calculator'!B9="58pp",HYPERLINK('Data 3'!M26),HYPERLINK('Data 3'!N27))</f>
        <v/>
      </c>
      <c r="O26" s="71" t="s">
        <v>385</v>
      </c>
      <c r="P26" s="72" t="str">
        <f>IF('Spine Calculator'!B9="58pp",HYPERLINK('Data 3'!O26),HYPERLINK('Data 3'!P27))</f>
        <v/>
      </c>
      <c r="Q26" s="70" t="s">
        <v>375</v>
      </c>
      <c r="R26" s="70" t="s">
        <v>375</v>
      </c>
      <c r="S26" s="71" t="s">
        <v>426</v>
      </c>
      <c r="T26" s="72" t="str">
        <f>IF('Spine Calculator'!B9="58pp",HYPERLINK('Data 3'!S26),HYPERLINK('Data 3'!T27))</f>
        <v/>
      </c>
      <c r="U26" s="71" t="s">
        <v>467</v>
      </c>
      <c r="V26" s="72" t="str">
        <f>IF('Spine Calculator'!B9="58pp",HYPERLINK('Data 3'!U26),HYPERLINK('Data 3'!V27))</f>
        <v/>
      </c>
      <c r="W26" s="71" t="s">
        <v>508</v>
      </c>
      <c r="X26" s="72" t="str">
        <f>IF('Spine Calculator'!B9="58pp",HYPERLINK('Data 3'!W26),HYPERLINK('Data 3'!X27))</f>
        <v/>
      </c>
      <c r="Y26" s="71" t="s">
        <v>549</v>
      </c>
      <c r="Z26" s="72" t="str">
        <f>IF('Spine Calculator'!B9="58pp",HYPERLINK('Data 3'!Y26),HYPERLINK('Data 3'!Z27))</f>
        <v/>
      </c>
    </row>
    <row r="27" spans="2:26" ht="15" customHeight="1" x14ac:dyDescent="0.2">
      <c r="B27" s="78" t="s">
        <v>28</v>
      </c>
      <c r="C27" s="71" t="s">
        <v>176</v>
      </c>
      <c r="D27" s="72" t="str">
        <f>IF('Spine Calculator'!B9="60pp",HYPERLINK('Data 3'!C27),HYPERLINK('Data 3'!D28))</f>
        <v/>
      </c>
      <c r="E27" s="71" t="s">
        <v>208</v>
      </c>
      <c r="F27" s="72" t="str">
        <f>IF('Spine Calculator'!B9="60pp",HYPERLINK('Data 3'!E27),HYPERLINK('Data 3'!F28))</f>
        <v/>
      </c>
      <c r="G27" s="71" t="s">
        <v>240</v>
      </c>
      <c r="H27" s="72" t="str">
        <f>IF('Spine Calculator'!B9="60pp",HYPERLINK('Data 3'!G27),HYPERLINK('Data 3'!H28))</f>
        <v/>
      </c>
      <c r="I27" s="71" t="s">
        <v>272</v>
      </c>
      <c r="J27" s="72" t="str">
        <f>IF('Spine Calculator'!B9="60pp",HYPERLINK('Data 3'!I27),HYPERLINK('Data 3'!J28))</f>
        <v/>
      </c>
      <c r="K27" s="71" t="s">
        <v>304</v>
      </c>
      <c r="L27" s="72" t="str">
        <f>IF('Spine Calculator'!B9="60pp",HYPERLINK('Data 3'!K27),HYPERLINK('Data 3'!L28))</f>
        <v/>
      </c>
      <c r="M27" s="71" t="s">
        <v>344</v>
      </c>
      <c r="N27" s="72" t="str">
        <f>IF('Spine Calculator'!B9="60pp",HYPERLINK('Data 3'!M27),HYPERLINK('Data 3'!N28))</f>
        <v/>
      </c>
      <c r="O27" s="71" t="s">
        <v>386</v>
      </c>
      <c r="P27" s="72" t="str">
        <f>IF('Spine Calculator'!B9="60pp",HYPERLINK('Data 3'!O27),HYPERLINK('Data 3'!P28))</f>
        <v/>
      </c>
      <c r="Q27" s="70" t="s">
        <v>375</v>
      </c>
      <c r="R27" s="70" t="s">
        <v>375</v>
      </c>
      <c r="S27" s="71" t="s">
        <v>427</v>
      </c>
      <c r="T27" s="72" t="str">
        <f>IF('Spine Calculator'!B9="60pp",HYPERLINK('Data 3'!S27),HYPERLINK('Data 3'!T28))</f>
        <v/>
      </c>
      <c r="U27" s="71" t="s">
        <v>468</v>
      </c>
      <c r="V27" s="72" t="str">
        <f>IF('Spine Calculator'!B9="60pp",HYPERLINK('Data 3'!U27),HYPERLINK('Data 3'!V28))</f>
        <v/>
      </c>
      <c r="W27" s="71" t="s">
        <v>509</v>
      </c>
      <c r="X27" s="72" t="str">
        <f>IF('Spine Calculator'!B9="60pp",HYPERLINK('Data 3'!W27),HYPERLINK('Data 3'!X28))</f>
        <v/>
      </c>
      <c r="Y27" s="71" t="s">
        <v>550</v>
      </c>
      <c r="Z27" s="72" t="str">
        <f>IF('Spine Calculator'!B9="60pp",HYPERLINK('Data 3'!Y27),HYPERLINK('Data 3'!Z28))</f>
        <v/>
      </c>
    </row>
    <row r="28" spans="2:26" ht="15" customHeight="1" x14ac:dyDescent="0.2">
      <c r="B28" s="78" t="s">
        <v>33</v>
      </c>
      <c r="C28" s="71" t="s">
        <v>177</v>
      </c>
      <c r="D28" s="72" t="str">
        <f>IF('Spine Calculator'!B9="62pp",HYPERLINK('Data 3'!C28),HYPERLINK('Data 3'!D29))</f>
        <v/>
      </c>
      <c r="E28" s="71" t="s">
        <v>209</v>
      </c>
      <c r="F28" s="72" t="str">
        <f>IF('Spine Calculator'!B9="62pp",HYPERLINK('Data 3'!E28),HYPERLINK('Data 3'!F29))</f>
        <v/>
      </c>
      <c r="G28" s="71" t="s">
        <v>241</v>
      </c>
      <c r="H28" s="72" t="str">
        <f>IF('Spine Calculator'!B9="62pp",HYPERLINK('Data 3'!G28),HYPERLINK('Data 3'!H29))</f>
        <v/>
      </c>
      <c r="I28" s="71" t="s">
        <v>273</v>
      </c>
      <c r="J28" s="72" t="str">
        <f>IF('Spine Calculator'!B9="62pp",HYPERLINK('Data 3'!I28),HYPERLINK('Data 3'!J29))</f>
        <v/>
      </c>
      <c r="K28" s="71" t="s">
        <v>305</v>
      </c>
      <c r="L28" s="72" t="str">
        <f>IF('Spine Calculator'!B9="62pp",HYPERLINK('Data 3'!K28),HYPERLINK('Data 3'!L29))</f>
        <v/>
      </c>
      <c r="M28" s="71" t="s">
        <v>345</v>
      </c>
      <c r="N28" s="72" t="str">
        <f>IF('Spine Calculator'!B9="62pp",HYPERLINK('Data 3'!M28),HYPERLINK('Data 3'!N29))</f>
        <v/>
      </c>
      <c r="O28" s="71" t="s">
        <v>387</v>
      </c>
      <c r="P28" s="72" t="str">
        <f>IF('Spine Calculator'!B9="62pp",HYPERLINK('Data 3'!O28),HYPERLINK('Data 3'!P29))</f>
        <v/>
      </c>
      <c r="Q28" s="70" t="s">
        <v>375</v>
      </c>
      <c r="R28" s="70" t="s">
        <v>375</v>
      </c>
      <c r="S28" s="71" t="s">
        <v>428</v>
      </c>
      <c r="T28" s="72" t="str">
        <f>IF('Spine Calculator'!B9="62pp",HYPERLINK('Data 3'!S28),HYPERLINK('Data 3'!T29))</f>
        <v/>
      </c>
      <c r="U28" s="71" t="s">
        <v>469</v>
      </c>
      <c r="V28" s="72" t="str">
        <f>IF('Spine Calculator'!B9="62pp",HYPERLINK('Data 3'!U28),HYPERLINK('Data 3'!V29))</f>
        <v/>
      </c>
      <c r="W28" s="71" t="s">
        <v>510</v>
      </c>
      <c r="X28" s="72" t="str">
        <f>IF('Spine Calculator'!B9="62pp",HYPERLINK('Data 3'!W28),HYPERLINK('Data 3'!X29))</f>
        <v/>
      </c>
      <c r="Y28" s="71" t="s">
        <v>551</v>
      </c>
      <c r="Z28" s="72" t="str">
        <f>IF('Spine Calculator'!B9="62pp",HYPERLINK('Data 3'!Y28),HYPERLINK('Data 3'!Z29))</f>
        <v/>
      </c>
    </row>
    <row r="29" spans="2:26" ht="15" customHeight="1" x14ac:dyDescent="0.2">
      <c r="B29" s="78" t="s">
        <v>34</v>
      </c>
      <c r="C29" s="71" t="s">
        <v>178</v>
      </c>
      <c r="D29" s="72" t="str">
        <f>IF('Spine Calculator'!B9="64pp",HYPERLINK('Data 3'!C29),HYPERLINK('Data 3'!D30))</f>
        <v/>
      </c>
      <c r="E29" s="71" t="s">
        <v>210</v>
      </c>
      <c r="F29" s="72" t="str">
        <f>IF('Spine Calculator'!B9="64pp",HYPERLINK('Data 3'!E29),HYPERLINK('Data 3'!F30))</f>
        <v/>
      </c>
      <c r="G29" s="71" t="s">
        <v>242</v>
      </c>
      <c r="H29" s="72" t="str">
        <f>IF('Spine Calculator'!B9="64pp",HYPERLINK('Data 3'!G29),HYPERLINK('Data 3'!H30))</f>
        <v/>
      </c>
      <c r="I29" s="71" t="s">
        <v>274</v>
      </c>
      <c r="J29" s="72" t="str">
        <f>IF('Spine Calculator'!B9="64pp",HYPERLINK('Data 3'!I29),HYPERLINK('Data 3'!J30))</f>
        <v/>
      </c>
      <c r="K29" s="71" t="s">
        <v>306</v>
      </c>
      <c r="L29" s="72" t="str">
        <f>IF('Spine Calculator'!B9="64pp",HYPERLINK('Data 3'!K29),HYPERLINK('Data 3'!L30))</f>
        <v/>
      </c>
      <c r="M29" s="71" t="s">
        <v>346</v>
      </c>
      <c r="N29" s="72" t="str">
        <f>IF('Spine Calculator'!B9="64pp",HYPERLINK('Data 3'!M29),HYPERLINK('Data 3'!N30))</f>
        <v/>
      </c>
      <c r="O29" s="71" t="s">
        <v>388</v>
      </c>
      <c r="P29" s="72" t="str">
        <f>IF('Spine Calculator'!B9="64pp",HYPERLINK('Data 3'!O29),HYPERLINK('Data 3'!P30))</f>
        <v/>
      </c>
      <c r="Q29" s="70" t="s">
        <v>375</v>
      </c>
      <c r="R29" s="70" t="s">
        <v>375</v>
      </c>
      <c r="S29" s="71" t="s">
        <v>429</v>
      </c>
      <c r="T29" s="72" t="str">
        <f>IF('Spine Calculator'!B9="64pp",HYPERLINK('Data 3'!S29),HYPERLINK('Data 3'!T30))</f>
        <v/>
      </c>
      <c r="U29" s="71" t="s">
        <v>470</v>
      </c>
      <c r="V29" s="72" t="str">
        <f>IF('Spine Calculator'!B9="64pp",HYPERLINK('Data 3'!U29),HYPERLINK('Data 3'!V30))</f>
        <v/>
      </c>
      <c r="W29" s="71" t="s">
        <v>511</v>
      </c>
      <c r="X29" s="72" t="str">
        <f>IF('Spine Calculator'!B9="64pp",HYPERLINK('Data 3'!W29),HYPERLINK('Data 3'!X30))</f>
        <v/>
      </c>
      <c r="Y29" s="71" t="s">
        <v>552</v>
      </c>
      <c r="Z29" s="72" t="str">
        <f>IF('Spine Calculator'!B9="64pp",HYPERLINK('Data 3'!Y29),HYPERLINK('Data 3'!Z30))</f>
        <v/>
      </c>
    </row>
    <row r="30" spans="2:26" ht="15" customHeight="1" x14ac:dyDescent="0.2">
      <c r="B30" s="78" t="s">
        <v>35</v>
      </c>
      <c r="C30" s="71" t="s">
        <v>179</v>
      </c>
      <c r="D30" s="72" t="str">
        <f>IF('Spine Calculator'!B9="66pp",HYPERLINK('Data 3'!C30),HYPERLINK('Data 3'!D31))</f>
        <v/>
      </c>
      <c r="E30" s="71" t="s">
        <v>211</v>
      </c>
      <c r="F30" s="72" t="str">
        <f>IF('Spine Calculator'!B9="66pp",HYPERLINK('Data 3'!E30),HYPERLINK('Data 3'!F31))</f>
        <v/>
      </c>
      <c r="G30" s="71" t="s">
        <v>243</v>
      </c>
      <c r="H30" s="72" t="str">
        <f>IF('Spine Calculator'!B9="66pp",HYPERLINK('Data 3'!G30),HYPERLINK('Data 3'!H31))</f>
        <v/>
      </c>
      <c r="I30" s="71" t="s">
        <v>275</v>
      </c>
      <c r="J30" s="72" t="str">
        <f>IF('Spine Calculator'!B9="66pp",HYPERLINK('Data 3'!I30),HYPERLINK('Data 3'!J31))</f>
        <v/>
      </c>
      <c r="K30" s="71" t="s">
        <v>307</v>
      </c>
      <c r="L30" s="72" t="str">
        <f>IF('Spine Calculator'!B9="66pp",HYPERLINK('Data 3'!K30),HYPERLINK('Data 3'!L31))</f>
        <v/>
      </c>
      <c r="M30" s="71" t="s">
        <v>347</v>
      </c>
      <c r="N30" s="72" t="str">
        <f>IF('Spine Calculator'!B9="66pp",HYPERLINK('Data 3'!M30),HYPERLINK('Data 3'!N31))</f>
        <v/>
      </c>
      <c r="O30" s="71" t="s">
        <v>389</v>
      </c>
      <c r="P30" s="72" t="str">
        <f>IF('Spine Calculator'!B9="66pp",HYPERLINK('Data 3'!O30),HYPERLINK('Data 3'!P31))</f>
        <v/>
      </c>
      <c r="Q30" s="70" t="s">
        <v>375</v>
      </c>
      <c r="R30" s="70" t="s">
        <v>375</v>
      </c>
      <c r="S30" s="71" t="s">
        <v>430</v>
      </c>
      <c r="T30" s="72" t="str">
        <f>IF('Spine Calculator'!B9="66pp",HYPERLINK('Data 3'!S30),HYPERLINK('Data 3'!T31))</f>
        <v/>
      </c>
      <c r="U30" s="71" t="s">
        <v>471</v>
      </c>
      <c r="V30" s="72" t="str">
        <f>IF('Spine Calculator'!B9="66pp",HYPERLINK('Data 3'!U30),HYPERLINK('Data 3'!V31))</f>
        <v/>
      </c>
      <c r="W30" s="71" t="s">
        <v>512</v>
      </c>
      <c r="X30" s="72" t="str">
        <f>IF('Spine Calculator'!B9="66pp",HYPERLINK('Data 3'!W30),HYPERLINK('Data 3'!X31))</f>
        <v/>
      </c>
      <c r="Y30" s="71" t="s">
        <v>553</v>
      </c>
      <c r="Z30" s="72" t="str">
        <f>IF('Spine Calculator'!B9="66pp",HYPERLINK('Data 3'!Y30),HYPERLINK('Data 3'!Z31))</f>
        <v/>
      </c>
    </row>
    <row r="31" spans="2:26" ht="15" customHeight="1" x14ac:dyDescent="0.2">
      <c r="B31" s="78" t="s">
        <v>36</v>
      </c>
      <c r="C31" s="71" t="s">
        <v>180</v>
      </c>
      <c r="D31" s="72" t="str">
        <f>IF('Spine Calculator'!B9="68pp",HYPERLINK('Data 3'!C31),HYPERLINK('Data 3'!D32))</f>
        <v/>
      </c>
      <c r="E31" s="71" t="s">
        <v>212</v>
      </c>
      <c r="F31" s="72" t="str">
        <f>IF('Spine Calculator'!B9="68pp",HYPERLINK('Data 3'!E31),HYPERLINK('Data 3'!F32))</f>
        <v/>
      </c>
      <c r="G31" s="71" t="s">
        <v>244</v>
      </c>
      <c r="H31" s="72" t="str">
        <f>IF('Spine Calculator'!B9="68pp",HYPERLINK('Data 3'!G31),HYPERLINK('Data 3'!H32))</f>
        <v/>
      </c>
      <c r="I31" s="71" t="s">
        <v>276</v>
      </c>
      <c r="J31" s="72" t="str">
        <f>IF('Spine Calculator'!B9="68pp",HYPERLINK('Data 3'!I31),HYPERLINK('Data 3'!J32))</f>
        <v/>
      </c>
      <c r="K31" s="71" t="s">
        <v>308</v>
      </c>
      <c r="L31" s="72" t="str">
        <f>IF('Spine Calculator'!B9="68pp",HYPERLINK('Data 3'!K31),HYPERLINK('Data 3'!L32))</f>
        <v/>
      </c>
      <c r="M31" s="71" t="s">
        <v>348</v>
      </c>
      <c r="N31" s="72" t="str">
        <f>IF('Spine Calculator'!B9="68pp",HYPERLINK('Data 3'!M31),HYPERLINK('Data 3'!N32))</f>
        <v/>
      </c>
      <c r="O31" s="71" t="s">
        <v>390</v>
      </c>
      <c r="P31" s="72" t="str">
        <f>IF('Spine Calculator'!B9="68pp",HYPERLINK('Data 3'!O31),HYPERLINK('Data 3'!P32))</f>
        <v/>
      </c>
      <c r="Q31" s="70" t="s">
        <v>375</v>
      </c>
      <c r="R31" s="70" t="s">
        <v>375</v>
      </c>
      <c r="S31" s="71" t="s">
        <v>431</v>
      </c>
      <c r="T31" s="72" t="str">
        <f>IF('Spine Calculator'!B9="68pp",HYPERLINK('Data 3'!S31),HYPERLINK('Data 3'!T32))</f>
        <v/>
      </c>
      <c r="U31" s="71" t="s">
        <v>472</v>
      </c>
      <c r="V31" s="72" t="str">
        <f>IF('Spine Calculator'!B9="68pp",HYPERLINK('Data 3'!U31),HYPERLINK('Data 3'!V32))</f>
        <v/>
      </c>
      <c r="W31" s="71" t="s">
        <v>513</v>
      </c>
      <c r="X31" s="72" t="str">
        <f>IF('Spine Calculator'!B9="68pp",HYPERLINK('Data 3'!W31),HYPERLINK('Data 3'!X32))</f>
        <v/>
      </c>
      <c r="Y31" s="71" t="s">
        <v>554</v>
      </c>
      <c r="Z31" s="72" t="str">
        <f>IF('Spine Calculator'!B9="68pp",HYPERLINK('Data 3'!Y31),HYPERLINK('Data 3'!Z32))</f>
        <v/>
      </c>
    </row>
    <row r="32" spans="2:26" ht="15" customHeight="1" x14ac:dyDescent="0.2">
      <c r="B32" s="78" t="s">
        <v>37</v>
      </c>
      <c r="C32" s="71" t="s">
        <v>181</v>
      </c>
      <c r="D32" s="72" t="str">
        <f>IF('Spine Calculator'!B9="70pp",HYPERLINK('Data 3'!C32),HYPERLINK('Data 3'!D33))</f>
        <v/>
      </c>
      <c r="E32" s="71" t="s">
        <v>213</v>
      </c>
      <c r="F32" s="72" t="str">
        <f>IF('Spine Calculator'!B9="70pp",HYPERLINK('Data 3'!E32),HYPERLINK('Data 3'!F33))</f>
        <v/>
      </c>
      <c r="G32" s="71" t="s">
        <v>245</v>
      </c>
      <c r="H32" s="72" t="str">
        <f>IF('Spine Calculator'!B9="70pp",HYPERLINK('Data 3'!G32),HYPERLINK('Data 3'!H33))</f>
        <v/>
      </c>
      <c r="I32" s="71" t="s">
        <v>277</v>
      </c>
      <c r="J32" s="72" t="str">
        <f>IF('Spine Calculator'!B9="70pp",HYPERLINK('Data 3'!I32),HYPERLINK('Data 3'!J33))</f>
        <v/>
      </c>
      <c r="K32" s="71" t="s">
        <v>309</v>
      </c>
      <c r="L32" s="72" t="str">
        <f>IF('Spine Calculator'!B9="70pp",HYPERLINK('Data 3'!K32),HYPERLINK('Data 3'!L33))</f>
        <v/>
      </c>
      <c r="M32" s="71" t="s">
        <v>349</v>
      </c>
      <c r="N32" s="72" t="str">
        <f>IF('Spine Calculator'!B9="70pp",HYPERLINK('Data 3'!M32),HYPERLINK('Data 3'!N33))</f>
        <v/>
      </c>
      <c r="O32" s="71" t="s">
        <v>391</v>
      </c>
      <c r="P32" s="72" t="str">
        <f>IF('Spine Calculator'!B9="70pp",HYPERLINK('Data 3'!O32),HYPERLINK('Data 3'!P33))</f>
        <v/>
      </c>
      <c r="Q32" s="70" t="s">
        <v>375</v>
      </c>
      <c r="R32" s="70" t="s">
        <v>375</v>
      </c>
      <c r="S32" s="71" t="s">
        <v>432</v>
      </c>
      <c r="T32" s="72" t="str">
        <f>IF('Spine Calculator'!B9="70pp",HYPERLINK('Data 3'!S32),HYPERLINK('Data 3'!T33))</f>
        <v/>
      </c>
      <c r="U32" s="71" t="s">
        <v>473</v>
      </c>
      <c r="V32" s="72" t="str">
        <f>IF('Spine Calculator'!B9="70pp",HYPERLINK('Data 3'!U32),HYPERLINK('Data 3'!V33))</f>
        <v/>
      </c>
      <c r="W32" s="71" t="s">
        <v>514</v>
      </c>
      <c r="X32" s="72" t="str">
        <f>IF('Spine Calculator'!B9="70pp",HYPERLINK('Data 3'!W32),HYPERLINK('Data 3'!X33))</f>
        <v/>
      </c>
      <c r="Y32" s="71" t="s">
        <v>555</v>
      </c>
      <c r="Z32" s="72" t="str">
        <f>IF('Spine Calculator'!B9="70pp",HYPERLINK('Data 3'!Y32),HYPERLINK('Data 3'!Z33))</f>
        <v/>
      </c>
    </row>
    <row r="33" spans="2:26" ht="15" customHeight="1" x14ac:dyDescent="0.2">
      <c r="B33" s="78" t="s">
        <v>38</v>
      </c>
      <c r="C33" s="71" t="s">
        <v>182</v>
      </c>
      <c r="D33" s="72" t="str">
        <f>IF('Spine Calculator'!B9="72pp",HYPERLINK('Data 3'!C33),HYPERLINK('Data 3'!D34))</f>
        <v/>
      </c>
      <c r="E33" s="71" t="s">
        <v>214</v>
      </c>
      <c r="F33" s="72" t="str">
        <f>IF('Spine Calculator'!B9="72pp",HYPERLINK('Data 3'!E33),HYPERLINK('Data 3'!F34))</f>
        <v/>
      </c>
      <c r="G33" s="71" t="s">
        <v>246</v>
      </c>
      <c r="H33" s="72" t="str">
        <f>IF('Spine Calculator'!B9="72pp",HYPERLINK('Data 3'!G33),HYPERLINK('Data 3'!H34))</f>
        <v/>
      </c>
      <c r="I33" s="71" t="s">
        <v>278</v>
      </c>
      <c r="J33" s="72" t="str">
        <f>IF('Spine Calculator'!B9="72pp",HYPERLINK('Data 3'!I33),HYPERLINK('Data 3'!J34))</f>
        <v/>
      </c>
      <c r="K33" s="71" t="s">
        <v>310</v>
      </c>
      <c r="L33" s="72" t="str">
        <f>IF('Spine Calculator'!B9="72pp",HYPERLINK('Data 3'!K33),HYPERLINK('Data 3'!L34))</f>
        <v/>
      </c>
      <c r="M33" s="71" t="s">
        <v>350</v>
      </c>
      <c r="N33" s="72" t="str">
        <f>IF('Spine Calculator'!B9="72pp",HYPERLINK('Data 3'!M33),HYPERLINK('Data 3'!N34))</f>
        <v/>
      </c>
      <c r="O33" s="71" t="s">
        <v>392</v>
      </c>
      <c r="P33" s="72" t="str">
        <f>IF('Spine Calculator'!B9="72pp",HYPERLINK('Data 3'!O33),HYPERLINK('Data 3'!P34))</f>
        <v/>
      </c>
      <c r="Q33" s="70" t="s">
        <v>375</v>
      </c>
      <c r="R33" s="70" t="s">
        <v>375</v>
      </c>
      <c r="S33" s="71" t="s">
        <v>433</v>
      </c>
      <c r="T33" s="72" t="str">
        <f>IF('Spine Calculator'!B9="72pp",HYPERLINK('Data 3'!S33),HYPERLINK('Data 3'!T34))</f>
        <v/>
      </c>
      <c r="U33" s="71" t="s">
        <v>474</v>
      </c>
      <c r="V33" s="72" t="str">
        <f>IF('Spine Calculator'!B9="72pp",HYPERLINK('Data 3'!U33),HYPERLINK('Data 3'!V34))</f>
        <v/>
      </c>
      <c r="W33" s="71" t="s">
        <v>515</v>
      </c>
      <c r="X33" s="72" t="str">
        <f>IF('Spine Calculator'!B9="72pp",HYPERLINK('Data 3'!W33),HYPERLINK('Data 3'!X34))</f>
        <v/>
      </c>
      <c r="Y33" s="71" t="s">
        <v>556</v>
      </c>
      <c r="Z33" s="72" t="str">
        <f>IF('Spine Calculator'!B9="72pp",HYPERLINK('Data 3'!Y33),HYPERLINK('Data 3'!Z34))</f>
        <v/>
      </c>
    </row>
    <row r="34" spans="2:26" ht="15" customHeight="1" x14ac:dyDescent="0.2">
      <c r="B34" s="78" t="s">
        <v>39</v>
      </c>
      <c r="C34" s="71" t="s">
        <v>183</v>
      </c>
      <c r="D34" s="72" t="str">
        <f>IF('Spine Calculator'!B9="74pp",HYPERLINK('Data 3'!C34),HYPERLINK('Data 3'!D35))</f>
        <v/>
      </c>
      <c r="E34" s="71" t="s">
        <v>215</v>
      </c>
      <c r="F34" s="72" t="str">
        <f>IF('Spine Calculator'!B9="74pp",HYPERLINK('Data 3'!E34),HYPERLINK('Data 3'!F35))</f>
        <v/>
      </c>
      <c r="G34" s="71" t="s">
        <v>247</v>
      </c>
      <c r="H34" s="72" t="str">
        <f>IF('Spine Calculator'!B9="74pp",HYPERLINK('Data 3'!G34),HYPERLINK('Data 3'!H35))</f>
        <v/>
      </c>
      <c r="I34" s="71" t="s">
        <v>279</v>
      </c>
      <c r="J34" s="72" t="str">
        <f>IF('Spine Calculator'!B9="74pp",HYPERLINK('Data 3'!I34),HYPERLINK('Data 3'!J35))</f>
        <v/>
      </c>
      <c r="K34" s="71" t="s">
        <v>311</v>
      </c>
      <c r="L34" s="72" t="str">
        <f>IF('Spine Calculator'!B9="74pp",HYPERLINK('Data 3'!K34),HYPERLINK('Data 3'!L35))</f>
        <v/>
      </c>
      <c r="M34" s="71" t="s">
        <v>351</v>
      </c>
      <c r="N34" s="72" t="str">
        <f>IF('Spine Calculator'!B9="74pp",HYPERLINK('Data 3'!M34),HYPERLINK('Data 3'!N35))</f>
        <v/>
      </c>
      <c r="O34" s="71" t="s">
        <v>393</v>
      </c>
      <c r="P34" s="72" t="str">
        <f>IF('Spine Calculator'!B9="74pp",HYPERLINK('Data 3'!O34),HYPERLINK('Data 3'!P35))</f>
        <v/>
      </c>
      <c r="Q34" s="70" t="s">
        <v>375</v>
      </c>
      <c r="R34" s="70" t="s">
        <v>375</v>
      </c>
      <c r="S34" s="71" t="s">
        <v>434</v>
      </c>
      <c r="T34" s="72" t="str">
        <f>IF('Spine Calculator'!B9="74pp",HYPERLINK('Data 3'!S34),HYPERLINK('Data 3'!T35))</f>
        <v/>
      </c>
      <c r="U34" s="71" t="s">
        <v>475</v>
      </c>
      <c r="V34" s="72" t="str">
        <f>IF('Spine Calculator'!B9="74pp",HYPERLINK('Data 3'!U34),HYPERLINK('Data 3'!V35))</f>
        <v/>
      </c>
      <c r="W34" s="71" t="s">
        <v>516</v>
      </c>
      <c r="X34" s="72" t="str">
        <f>IF('Spine Calculator'!B9="74pp",HYPERLINK('Data 3'!W34),HYPERLINK('Data 3'!X35))</f>
        <v/>
      </c>
      <c r="Y34" s="71" t="s">
        <v>557</v>
      </c>
      <c r="Z34" s="72" t="str">
        <f>IF('Spine Calculator'!B9="74pp",HYPERLINK('Data 3'!Y34),HYPERLINK('Data 3'!Z35))</f>
        <v/>
      </c>
    </row>
    <row r="35" spans="2:26" ht="15" customHeight="1" x14ac:dyDescent="0.2">
      <c r="B35" s="78" t="s">
        <v>40</v>
      </c>
      <c r="C35" s="71" t="s">
        <v>184</v>
      </c>
      <c r="D35" s="72" t="str">
        <f>IF('Spine Calculator'!B9="76pp",HYPERLINK('Data 3'!C35),HYPERLINK('Data 3'!D36))</f>
        <v/>
      </c>
      <c r="E35" s="71" t="s">
        <v>216</v>
      </c>
      <c r="F35" s="72" t="str">
        <f>IF('Spine Calculator'!B9="76pp",HYPERLINK('Data 3'!E35),HYPERLINK('Data 3'!F36))</f>
        <v/>
      </c>
      <c r="G35" s="71" t="s">
        <v>248</v>
      </c>
      <c r="H35" s="72" t="str">
        <f>IF('Spine Calculator'!B9="76pp",HYPERLINK('Data 3'!G35),HYPERLINK('Data 3'!H36))</f>
        <v/>
      </c>
      <c r="I35" s="71" t="s">
        <v>280</v>
      </c>
      <c r="J35" s="72" t="str">
        <f>IF('Spine Calculator'!B9="76pp",HYPERLINK('Data 3'!I35),HYPERLINK('Data 3'!J36))</f>
        <v/>
      </c>
      <c r="K35" s="71" t="s">
        <v>312</v>
      </c>
      <c r="L35" s="72" t="str">
        <f>IF('Spine Calculator'!B9="76pp",HYPERLINK('Data 3'!K35),HYPERLINK('Data 3'!L36))</f>
        <v/>
      </c>
      <c r="M35" s="71" t="s">
        <v>352</v>
      </c>
      <c r="N35" s="72" t="str">
        <f>IF('Spine Calculator'!B9="76pp",HYPERLINK('Data 3'!M35),HYPERLINK('Data 3'!N36))</f>
        <v/>
      </c>
      <c r="O35" s="71" t="s">
        <v>394</v>
      </c>
      <c r="P35" s="72" t="str">
        <f>IF('Spine Calculator'!B9="76pp",HYPERLINK('Data 3'!O35),HYPERLINK('Data 3'!P36))</f>
        <v/>
      </c>
      <c r="Q35" s="70" t="s">
        <v>375</v>
      </c>
      <c r="R35" s="70" t="s">
        <v>375</v>
      </c>
      <c r="S35" s="71" t="s">
        <v>435</v>
      </c>
      <c r="T35" s="72" t="str">
        <f>IF('Spine Calculator'!B9="76pp",HYPERLINK('Data 3'!S35),HYPERLINK('Data 3'!T36))</f>
        <v/>
      </c>
      <c r="U35" s="71" t="s">
        <v>476</v>
      </c>
      <c r="V35" s="72" t="str">
        <f>IF('Spine Calculator'!B9="76pp",HYPERLINK('Data 3'!U35),HYPERLINK('Data 3'!V36))</f>
        <v/>
      </c>
      <c r="W35" s="71" t="s">
        <v>517</v>
      </c>
      <c r="X35" s="72" t="str">
        <f>IF('Spine Calculator'!B9="76pp",HYPERLINK('Data 3'!W35),HYPERLINK('Data 3'!X36))</f>
        <v/>
      </c>
      <c r="Y35" s="71" t="s">
        <v>558</v>
      </c>
      <c r="Z35" s="72" t="str">
        <f>IF('Spine Calculator'!B9="76pp",HYPERLINK('Data 3'!Y35),HYPERLINK('Data 3'!Z36))</f>
        <v/>
      </c>
    </row>
    <row r="36" spans="2:26" ht="15" customHeight="1" x14ac:dyDescent="0.2">
      <c r="B36" s="78" t="s">
        <v>41</v>
      </c>
      <c r="C36" s="71" t="s">
        <v>185</v>
      </c>
      <c r="D36" s="72" t="str">
        <f>IF('Spine Calculator'!B9="78pp",HYPERLINK('Data 3'!C36),HYPERLINK('Data 3'!D37))</f>
        <v/>
      </c>
      <c r="E36" s="71" t="s">
        <v>217</v>
      </c>
      <c r="F36" s="72" t="str">
        <f>IF('Spine Calculator'!B9="78pp",HYPERLINK('Data 3'!E36),HYPERLINK('Data 3'!F37))</f>
        <v/>
      </c>
      <c r="G36" s="71" t="s">
        <v>249</v>
      </c>
      <c r="H36" s="72" t="str">
        <f>IF('Spine Calculator'!B9="78pp",HYPERLINK('Data 3'!G36),HYPERLINK('Data 3'!H37))</f>
        <v/>
      </c>
      <c r="I36" s="71" t="s">
        <v>281</v>
      </c>
      <c r="J36" s="72" t="str">
        <f>IF('Spine Calculator'!B9="78pp",HYPERLINK('Data 3'!I36),HYPERLINK('Data 3'!J37))</f>
        <v/>
      </c>
      <c r="K36" s="71" t="s">
        <v>313</v>
      </c>
      <c r="L36" s="72" t="str">
        <f>IF('Spine Calculator'!B9="78pp",HYPERLINK('Data 3'!K36),HYPERLINK('Data 3'!L37))</f>
        <v/>
      </c>
      <c r="M36" s="71" t="s">
        <v>353</v>
      </c>
      <c r="N36" s="72" t="str">
        <f>IF('Spine Calculator'!B9="78pp",HYPERLINK('Data 3'!M36),HYPERLINK('Data 3'!N37))</f>
        <v/>
      </c>
      <c r="O36" s="71" t="s">
        <v>395</v>
      </c>
      <c r="P36" s="72" t="str">
        <f>IF('Spine Calculator'!B9="78pp",HYPERLINK('Data 3'!O36),HYPERLINK('Data 3'!P37))</f>
        <v/>
      </c>
      <c r="Q36" s="70" t="s">
        <v>375</v>
      </c>
      <c r="R36" s="70" t="s">
        <v>375</v>
      </c>
      <c r="S36" s="71" t="s">
        <v>436</v>
      </c>
      <c r="T36" s="72" t="str">
        <f>IF('Spine Calculator'!B9="78pp",HYPERLINK('Data 3'!S36),HYPERLINK('Data 3'!T37))</f>
        <v/>
      </c>
      <c r="U36" s="71" t="s">
        <v>477</v>
      </c>
      <c r="V36" s="72" t="str">
        <f>IF('Spine Calculator'!B9="78pp",HYPERLINK('Data 3'!U36),HYPERLINK('Data 3'!V37))</f>
        <v/>
      </c>
      <c r="W36" s="71" t="s">
        <v>518</v>
      </c>
      <c r="X36" s="72" t="str">
        <f>IF('Spine Calculator'!B9="78pp",HYPERLINK('Data 3'!W36),HYPERLINK('Data 3'!X37))</f>
        <v/>
      </c>
      <c r="Y36" s="71" t="s">
        <v>559</v>
      </c>
      <c r="Z36" s="72" t="str">
        <f>IF('Spine Calculator'!B9="78pp",HYPERLINK('Data 3'!Y36),HYPERLINK('Data 3'!Z37))</f>
        <v/>
      </c>
    </row>
    <row r="37" spans="2:26" ht="15" customHeight="1" x14ac:dyDescent="0.2">
      <c r="B37" s="78" t="s">
        <v>42</v>
      </c>
      <c r="C37" s="71" t="s">
        <v>186</v>
      </c>
      <c r="D37" s="72" t="str">
        <f>IF('Spine Calculator'!B9="80pp",HYPERLINK('Data 3'!C37),HYPERLINK('Data 3'!D38))</f>
        <v/>
      </c>
      <c r="E37" s="71" t="s">
        <v>218</v>
      </c>
      <c r="F37" s="72" t="str">
        <f>IF('Spine Calculator'!B9="80pp",HYPERLINK('Data 3'!E37),HYPERLINK('Data 3'!F38))</f>
        <v/>
      </c>
      <c r="G37" s="71" t="s">
        <v>250</v>
      </c>
      <c r="H37" s="72" t="str">
        <f>IF('Spine Calculator'!B9="80pp",HYPERLINK('Data 3'!G37),HYPERLINK('Data 3'!H38))</f>
        <v/>
      </c>
      <c r="I37" s="71" t="s">
        <v>282</v>
      </c>
      <c r="J37" s="72" t="str">
        <f>IF('Spine Calculator'!B9="80pp",HYPERLINK('Data 3'!I37),HYPERLINK('Data 3'!J38))</f>
        <v/>
      </c>
      <c r="K37" s="71" t="s">
        <v>314</v>
      </c>
      <c r="L37" s="72" t="str">
        <f>IF('Spine Calculator'!B9="80pp",HYPERLINK('Data 3'!K37),HYPERLINK('Data 3'!L38))</f>
        <v/>
      </c>
      <c r="M37" s="71" t="s">
        <v>354</v>
      </c>
      <c r="N37" s="72" t="str">
        <f>IF('Spine Calculator'!B9="80pp",HYPERLINK('Data 3'!M37),HYPERLINK('Data 3'!N38))</f>
        <v/>
      </c>
      <c r="O37" s="71" t="s">
        <v>396</v>
      </c>
      <c r="P37" s="72" t="str">
        <f>IF('Spine Calculator'!B9="80pp",HYPERLINK('Data 3'!O37),HYPERLINK('Data 3'!P38))</f>
        <v/>
      </c>
      <c r="Q37" s="70" t="s">
        <v>375</v>
      </c>
      <c r="R37" s="70" t="s">
        <v>375</v>
      </c>
      <c r="S37" s="71" t="s">
        <v>437</v>
      </c>
      <c r="T37" s="72" t="str">
        <f>IF('Spine Calculator'!B9="80pp",HYPERLINK('Data 3'!S37),HYPERLINK('Data 3'!T38))</f>
        <v/>
      </c>
      <c r="U37" s="71" t="s">
        <v>478</v>
      </c>
      <c r="V37" s="72" t="str">
        <f>IF('Spine Calculator'!B9="80pp",HYPERLINK('Data 3'!U37),HYPERLINK('Data 3'!V38))</f>
        <v/>
      </c>
      <c r="W37" s="71" t="s">
        <v>519</v>
      </c>
      <c r="X37" s="72" t="str">
        <f>IF('Spine Calculator'!B9="80pp",HYPERLINK('Data 3'!W37),HYPERLINK('Data 3'!X38))</f>
        <v/>
      </c>
      <c r="Y37" s="71" t="s">
        <v>560</v>
      </c>
      <c r="Z37" s="72" t="str">
        <f>IF('Spine Calculator'!B9="80pp",HYPERLINK('Data 3'!Y37),HYPERLINK('Data 3'!Z38))</f>
        <v/>
      </c>
    </row>
    <row r="38" spans="2:26" ht="15" customHeight="1" x14ac:dyDescent="0.2">
      <c r="B38" s="78" t="s">
        <v>43</v>
      </c>
      <c r="C38" s="71" t="s">
        <v>187</v>
      </c>
      <c r="D38" s="72" t="str">
        <f>IF('Spine Calculator'!B9="82pp",HYPERLINK('Data 3'!C38),HYPERLINK('Data 3'!D39))</f>
        <v/>
      </c>
      <c r="E38" s="71" t="s">
        <v>219</v>
      </c>
      <c r="F38" s="72" t="str">
        <f>IF('Spine Calculator'!B9="82pp",HYPERLINK('Data 3'!E38),HYPERLINK('Data 3'!F39))</f>
        <v/>
      </c>
      <c r="G38" s="71" t="s">
        <v>251</v>
      </c>
      <c r="H38" s="72" t="str">
        <f>IF('Spine Calculator'!B9="82pp",HYPERLINK('Data 3'!G38),HYPERLINK('Data 3'!H39))</f>
        <v/>
      </c>
      <c r="I38" s="71" t="s">
        <v>283</v>
      </c>
      <c r="J38" s="72" t="str">
        <f>IF('Spine Calculator'!B9="82pp",HYPERLINK('Data 3'!I38),HYPERLINK('Data 3'!J39))</f>
        <v/>
      </c>
      <c r="K38" s="71" t="s">
        <v>315</v>
      </c>
      <c r="L38" s="72" t="str">
        <f>IF('Spine Calculator'!B9="82pp",HYPERLINK('Data 3'!K38),HYPERLINK('Data 3'!L39))</f>
        <v/>
      </c>
      <c r="M38" s="71" t="s">
        <v>355</v>
      </c>
      <c r="N38" s="72" t="str">
        <f>IF('Spine Calculator'!B9="82pp",HYPERLINK('Data 3'!M38),HYPERLINK('Data 3'!N39))</f>
        <v/>
      </c>
      <c r="O38" s="71" t="s">
        <v>397</v>
      </c>
      <c r="P38" s="72" t="str">
        <f>IF('Spine Calculator'!B9="82pp",HYPERLINK('Data 3'!O38),HYPERLINK('Data 3'!P39))</f>
        <v/>
      </c>
      <c r="Q38" s="70" t="s">
        <v>375</v>
      </c>
      <c r="R38" s="70" t="s">
        <v>375</v>
      </c>
      <c r="S38" s="71" t="s">
        <v>438</v>
      </c>
      <c r="T38" s="72" t="str">
        <f>IF('Spine Calculator'!B9="82pp",HYPERLINK('Data 3'!S38),HYPERLINK('Data 3'!T39))</f>
        <v/>
      </c>
      <c r="U38" s="71" t="s">
        <v>479</v>
      </c>
      <c r="V38" s="72" t="str">
        <f>IF('Spine Calculator'!B9="82pp",HYPERLINK('Data 3'!U38),HYPERLINK('Data 3'!V39))</f>
        <v/>
      </c>
      <c r="W38" s="71" t="s">
        <v>520</v>
      </c>
      <c r="X38" s="72" t="str">
        <f>IF('Spine Calculator'!B9="82pp",HYPERLINK('Data 3'!W38),HYPERLINK('Data 3'!X39))</f>
        <v/>
      </c>
      <c r="Y38" s="71" t="s">
        <v>561</v>
      </c>
      <c r="Z38" s="72" t="str">
        <f>IF('Spine Calculator'!B9="82pp",HYPERLINK('Data 3'!Y38),HYPERLINK('Data 3'!Z39))</f>
        <v/>
      </c>
    </row>
    <row r="39" spans="2:26" ht="15" customHeight="1" x14ac:dyDescent="0.2">
      <c r="B39" s="78" t="s">
        <v>44</v>
      </c>
      <c r="C39" s="71" t="s">
        <v>188</v>
      </c>
      <c r="D39" s="72" t="str">
        <f>IF('Spine Calculator'!B9="84pp",HYPERLINK('Data 3'!C39),HYPERLINK('Data 3'!D40))</f>
        <v/>
      </c>
      <c r="E39" s="71" t="s">
        <v>220</v>
      </c>
      <c r="F39" s="72" t="str">
        <f>IF('Spine Calculator'!B9="84pp",HYPERLINK('Data 3'!E39),HYPERLINK('Data 3'!F40))</f>
        <v/>
      </c>
      <c r="G39" s="71" t="s">
        <v>252</v>
      </c>
      <c r="H39" s="72" t="str">
        <f>IF('Spine Calculator'!B9="84pp",HYPERLINK('Data 3'!G39),HYPERLINK('Data 3'!H40))</f>
        <v/>
      </c>
      <c r="I39" s="71" t="s">
        <v>284</v>
      </c>
      <c r="J39" s="72" t="str">
        <f>IF('Spine Calculator'!B9="84pp",HYPERLINK('Data 3'!I39),HYPERLINK('Data 3'!J40))</f>
        <v/>
      </c>
      <c r="K39" s="71" t="s">
        <v>316</v>
      </c>
      <c r="L39" s="72" t="str">
        <f>IF('Spine Calculator'!B9="84pp",HYPERLINK('Data 3'!K39),HYPERLINK('Data 3'!L40))</f>
        <v/>
      </c>
      <c r="M39" s="71" t="s">
        <v>356</v>
      </c>
      <c r="N39" s="72" t="str">
        <f>IF('Spine Calculator'!B9="84pp",HYPERLINK('Data 3'!M39),HYPERLINK('Data 3'!N40))</f>
        <v/>
      </c>
      <c r="O39" s="71" t="s">
        <v>398</v>
      </c>
      <c r="P39" s="72" t="str">
        <f>IF('Spine Calculator'!B9="84pp",HYPERLINK('Data 3'!O39),HYPERLINK('Data 3'!P40))</f>
        <v/>
      </c>
      <c r="Q39" s="70" t="s">
        <v>375</v>
      </c>
      <c r="R39" s="70" t="s">
        <v>375</v>
      </c>
      <c r="S39" s="71" t="s">
        <v>439</v>
      </c>
      <c r="T39" s="72" t="str">
        <f>IF('Spine Calculator'!B9="84pp",HYPERLINK('Data 3'!S39),HYPERLINK('Data 3'!T40))</f>
        <v/>
      </c>
      <c r="U39" s="71" t="s">
        <v>480</v>
      </c>
      <c r="V39" s="72" t="str">
        <f>IF('Spine Calculator'!B9="84pp",HYPERLINK('Data 3'!U39),HYPERLINK('Data 3'!V40))</f>
        <v/>
      </c>
      <c r="W39" s="71" t="s">
        <v>521</v>
      </c>
      <c r="X39" s="72" t="str">
        <f>IF('Spine Calculator'!B9="84pp",HYPERLINK('Data 3'!W39),HYPERLINK('Data 3'!X40))</f>
        <v/>
      </c>
      <c r="Y39" s="71" t="s">
        <v>562</v>
      </c>
      <c r="Z39" s="72" t="str">
        <f>IF('Spine Calculator'!B9="84pp",HYPERLINK('Data 3'!Y39),HYPERLINK('Data 3'!Z40))</f>
        <v/>
      </c>
    </row>
    <row r="40" spans="2:26" ht="15" customHeight="1" x14ac:dyDescent="0.2">
      <c r="B40" s="78" t="s">
        <v>45</v>
      </c>
      <c r="C40" s="71" t="s">
        <v>189</v>
      </c>
      <c r="D40" s="72" t="str">
        <f>IF('Spine Calculator'!B9="86pp",HYPERLINK('Data 3'!C40),HYPERLINK('Data 3'!D41))</f>
        <v/>
      </c>
      <c r="E40" s="71" t="s">
        <v>221</v>
      </c>
      <c r="F40" s="72" t="str">
        <f>IF('Spine Calculator'!B9="86pp",HYPERLINK('Data 3'!E40),HYPERLINK('Data 3'!F41))</f>
        <v/>
      </c>
      <c r="G40" s="71" t="s">
        <v>253</v>
      </c>
      <c r="H40" s="72" t="str">
        <f>IF('Spine Calculator'!B9="86pp",HYPERLINK('Data 3'!G40),HYPERLINK('Data 3'!H41))</f>
        <v/>
      </c>
      <c r="I40" s="71" t="s">
        <v>285</v>
      </c>
      <c r="J40" s="72" t="str">
        <f>IF('Spine Calculator'!B9="86pp",HYPERLINK('Data 3'!I40),HYPERLINK('Data 3'!J41))</f>
        <v/>
      </c>
      <c r="K40" s="71" t="s">
        <v>317</v>
      </c>
      <c r="L40" s="72" t="str">
        <f>IF('Spine Calculator'!B9="86pp",HYPERLINK('Data 3'!K40),HYPERLINK('Data 3'!L41))</f>
        <v/>
      </c>
      <c r="M40" s="71" t="s">
        <v>357</v>
      </c>
      <c r="N40" s="72" t="str">
        <f>IF('Spine Calculator'!B9="86pp",HYPERLINK('Data 3'!M40),HYPERLINK('Data 3'!N41))</f>
        <v/>
      </c>
      <c r="O40" s="71" t="s">
        <v>399</v>
      </c>
      <c r="P40" s="72" t="str">
        <f>IF('Spine Calculator'!B9="86pp",HYPERLINK('Data 3'!O40),HYPERLINK('Data 3'!P41))</f>
        <v/>
      </c>
      <c r="Q40" s="70" t="s">
        <v>375</v>
      </c>
      <c r="R40" s="70" t="s">
        <v>375</v>
      </c>
      <c r="S40" s="71" t="s">
        <v>440</v>
      </c>
      <c r="T40" s="72" t="str">
        <f>IF('Spine Calculator'!B9="86pp",HYPERLINK('Data 3'!S40),HYPERLINK('Data 3'!T41))</f>
        <v/>
      </c>
      <c r="U40" s="71" t="s">
        <v>481</v>
      </c>
      <c r="V40" s="72" t="str">
        <f>IF('Spine Calculator'!B9="86pp",HYPERLINK('Data 3'!U40),HYPERLINK('Data 3'!V41))</f>
        <v/>
      </c>
      <c r="W40" s="71" t="s">
        <v>522</v>
      </c>
      <c r="X40" s="72" t="str">
        <f>IF('Spine Calculator'!B9="86pp",HYPERLINK('Data 3'!W40),HYPERLINK('Data 3'!X41))</f>
        <v/>
      </c>
      <c r="Y40" s="71" t="s">
        <v>563</v>
      </c>
      <c r="Z40" s="72" t="str">
        <f>IF('Spine Calculator'!B9="86pp",HYPERLINK('Data 3'!Y40),HYPERLINK('Data 3'!Z41))</f>
        <v/>
      </c>
    </row>
    <row r="41" spans="2:26" ht="15" customHeight="1" x14ac:dyDescent="0.2">
      <c r="B41" s="78" t="s">
        <v>46</v>
      </c>
      <c r="C41" s="71" t="s">
        <v>190</v>
      </c>
      <c r="D41" s="72" t="str">
        <f>IF('Spine Calculator'!B9="88pp",HYPERLINK('Data 3'!C41),HYPERLINK('Data 3'!D42))</f>
        <v/>
      </c>
      <c r="E41" s="71" t="s">
        <v>222</v>
      </c>
      <c r="F41" s="72" t="str">
        <f>IF('Spine Calculator'!B9="88pp",HYPERLINK('Data 3'!E41),HYPERLINK('Data 3'!F42))</f>
        <v/>
      </c>
      <c r="G41" s="71" t="s">
        <v>254</v>
      </c>
      <c r="H41" s="72" t="str">
        <f>IF('Spine Calculator'!B9="88pp",HYPERLINK('Data 3'!G41),HYPERLINK('Data 3'!H42))</f>
        <v/>
      </c>
      <c r="I41" s="71" t="s">
        <v>286</v>
      </c>
      <c r="J41" s="72" t="str">
        <f>IF('Spine Calculator'!B9="88pp",HYPERLINK('Data 3'!I41),HYPERLINK('Data 3'!J42))</f>
        <v/>
      </c>
      <c r="K41" s="71" t="s">
        <v>318</v>
      </c>
      <c r="L41" s="72" t="str">
        <f>IF('Spine Calculator'!B9="88pp",HYPERLINK('Data 3'!K41),HYPERLINK('Data 3'!L42))</f>
        <v/>
      </c>
      <c r="M41" s="71" t="s">
        <v>358</v>
      </c>
      <c r="N41" s="72" t="str">
        <f>IF('Spine Calculator'!B9="88pp",HYPERLINK('Data 3'!M41),HYPERLINK('Data 3'!N42))</f>
        <v/>
      </c>
      <c r="O41" s="71" t="s">
        <v>400</v>
      </c>
      <c r="P41" s="72" t="str">
        <f>IF('Spine Calculator'!B9="88pp",HYPERLINK('Data 3'!O41),HYPERLINK('Data 3'!P42))</f>
        <v/>
      </c>
      <c r="Q41" s="70" t="s">
        <v>375</v>
      </c>
      <c r="R41" s="70" t="s">
        <v>375</v>
      </c>
      <c r="S41" s="71" t="s">
        <v>441</v>
      </c>
      <c r="T41" s="72" t="str">
        <f>IF('Spine Calculator'!B9="88pp",HYPERLINK('Data 3'!S41),HYPERLINK('Data 3'!T42))</f>
        <v/>
      </c>
      <c r="U41" s="71" t="s">
        <v>482</v>
      </c>
      <c r="V41" s="72" t="str">
        <f>IF('Spine Calculator'!B9="88pp",HYPERLINK('Data 3'!U41),HYPERLINK('Data 3'!V42))</f>
        <v/>
      </c>
      <c r="W41" s="71" t="s">
        <v>523</v>
      </c>
      <c r="X41" s="72" t="str">
        <f>IF('Spine Calculator'!B9="88pp",HYPERLINK('Data 3'!W41),HYPERLINK('Data 3'!X42))</f>
        <v/>
      </c>
      <c r="Y41" s="71" t="s">
        <v>564</v>
      </c>
      <c r="Z41" s="72" t="str">
        <f>IF('Spine Calculator'!B9="88pp",HYPERLINK('Data 3'!Y41),HYPERLINK('Data 3'!Z42))</f>
        <v/>
      </c>
    </row>
    <row r="42" spans="2:26" ht="15" customHeight="1" x14ac:dyDescent="0.2">
      <c r="B42" s="78" t="s">
        <v>47</v>
      </c>
      <c r="C42" s="71" t="s">
        <v>191</v>
      </c>
      <c r="D42" s="72" t="str">
        <f>IF('Spine Calculator'!B9="90pp",HYPERLINK('Data 3'!C42),HYPERLINK('Data 3'!D43))</f>
        <v/>
      </c>
      <c r="E42" s="71" t="s">
        <v>232</v>
      </c>
      <c r="F42" s="72" t="str">
        <f>IF('Spine Calculator'!B9="90pp",HYPERLINK('Data 3'!E42),HYPERLINK('Data 3'!F43))</f>
        <v/>
      </c>
      <c r="G42" s="71" t="s">
        <v>255</v>
      </c>
      <c r="H42" s="72" t="str">
        <f>IF('Spine Calculator'!B9="90pp",HYPERLINK('Data 3'!G42),HYPERLINK('Data 3'!H43))</f>
        <v/>
      </c>
      <c r="I42" s="71" t="s">
        <v>287</v>
      </c>
      <c r="J42" s="72" t="str">
        <f>IF('Spine Calculator'!B9="90pp",HYPERLINK('Data 3'!I42),HYPERLINK('Data 3'!J43))</f>
        <v/>
      </c>
      <c r="K42" s="71" t="s">
        <v>319</v>
      </c>
      <c r="L42" s="72" t="str">
        <f>IF('Spine Calculator'!B9="90pp",HYPERLINK('Data 3'!K42),HYPERLINK('Data 3'!L43))</f>
        <v/>
      </c>
      <c r="M42" s="71" t="s">
        <v>359</v>
      </c>
      <c r="N42" s="72" t="str">
        <f>IF('Spine Calculator'!B9="90pp",HYPERLINK('Data 3'!M42),HYPERLINK('Data 3'!N43))</f>
        <v/>
      </c>
      <c r="O42" s="71" t="s">
        <v>401</v>
      </c>
      <c r="P42" s="72" t="str">
        <f>IF('Spine Calculator'!B9="90pp",HYPERLINK('Data 3'!O42),HYPERLINK('Data 3'!P43))</f>
        <v/>
      </c>
      <c r="Q42" s="70" t="s">
        <v>375</v>
      </c>
      <c r="R42" s="70" t="s">
        <v>375</v>
      </c>
      <c r="S42" s="71" t="s">
        <v>442</v>
      </c>
      <c r="T42" s="72" t="str">
        <f>IF('Spine Calculator'!B9="90pp",HYPERLINK('Data 3'!S42),HYPERLINK('Data 3'!T43))</f>
        <v/>
      </c>
      <c r="U42" s="71" t="s">
        <v>483</v>
      </c>
      <c r="V42" s="72" t="str">
        <f>IF('Spine Calculator'!B9="90pp",HYPERLINK('Data 3'!U42),HYPERLINK('Data 3'!V43))</f>
        <v/>
      </c>
      <c r="W42" s="71" t="s">
        <v>524</v>
      </c>
      <c r="X42" s="72" t="str">
        <f>IF('Spine Calculator'!B9="90pp",HYPERLINK('Data 3'!W42),HYPERLINK('Data 3'!X43))</f>
        <v/>
      </c>
      <c r="Y42" s="71" t="s">
        <v>565</v>
      </c>
      <c r="Z42" s="72" t="str">
        <f>IF('Spine Calculator'!B9="90pp",HYPERLINK('Data 3'!Y42),HYPERLINK('Data 3'!Z43))</f>
        <v/>
      </c>
    </row>
    <row r="43" spans="2:26" ht="15" customHeight="1" x14ac:dyDescent="0.2">
      <c r="B43" s="78" t="s">
        <v>48</v>
      </c>
      <c r="C43" s="71" t="s">
        <v>192</v>
      </c>
      <c r="D43" s="72" t="str">
        <f>IF('Spine Calculator'!B9="92pp",HYPERLINK('Data 3'!C43),HYPERLINK('Data 3'!D44))</f>
        <v/>
      </c>
      <c r="E43" s="71" t="s">
        <v>223</v>
      </c>
      <c r="F43" s="72" t="str">
        <f>IF('Spine Calculator'!B9="92pp",HYPERLINK('Data 3'!E43),HYPERLINK('Data 3'!F44))</f>
        <v/>
      </c>
      <c r="G43" s="71" t="s">
        <v>256</v>
      </c>
      <c r="H43" s="72" t="str">
        <f>IF('Spine Calculator'!B9="92pp",HYPERLINK('Data 3'!G43),HYPERLINK('Data 3'!H44))</f>
        <v/>
      </c>
      <c r="I43" s="71" t="s">
        <v>288</v>
      </c>
      <c r="J43" s="72" t="str">
        <f>IF('Spine Calculator'!B9="92pp",HYPERLINK('Data 3'!I43),HYPERLINK('Data 3'!J44))</f>
        <v/>
      </c>
      <c r="K43" s="71" t="s">
        <v>320</v>
      </c>
      <c r="L43" s="72" t="str">
        <f>IF('Spine Calculator'!B9="92pp",HYPERLINK('Data 3'!K43),HYPERLINK('Data 3'!L44))</f>
        <v/>
      </c>
      <c r="M43" s="71" t="s">
        <v>360</v>
      </c>
      <c r="N43" s="72" t="str">
        <f>IF('Spine Calculator'!B9="92pp",HYPERLINK('Data 3'!M43),HYPERLINK('Data 3'!N44))</f>
        <v/>
      </c>
      <c r="O43" s="71" t="s">
        <v>402</v>
      </c>
      <c r="P43" s="72" t="str">
        <f>IF('Spine Calculator'!B9="92pp",HYPERLINK('Data 3'!O43),HYPERLINK('Data 3'!P44))</f>
        <v/>
      </c>
      <c r="Q43" s="70" t="s">
        <v>375</v>
      </c>
      <c r="R43" s="70" t="s">
        <v>375</v>
      </c>
      <c r="S43" s="71" t="s">
        <v>443</v>
      </c>
      <c r="T43" s="72" t="str">
        <f>IF('Spine Calculator'!B9="92pp",HYPERLINK('Data 3'!S43),HYPERLINK('Data 3'!T44))</f>
        <v/>
      </c>
      <c r="U43" s="71" t="s">
        <v>484</v>
      </c>
      <c r="V43" s="72" t="str">
        <f>IF('Spine Calculator'!B9="92pp",HYPERLINK('Data 3'!U43),HYPERLINK('Data 3'!V44))</f>
        <v/>
      </c>
      <c r="W43" s="71" t="s">
        <v>525</v>
      </c>
      <c r="X43" s="72" t="str">
        <f>IF('Spine Calculator'!B9="92pp",HYPERLINK('Data 3'!W43),HYPERLINK('Data 3'!X44))</f>
        <v/>
      </c>
      <c r="Y43" s="71" t="s">
        <v>566</v>
      </c>
      <c r="Z43" s="72" t="str">
        <f>IF('Spine Calculator'!B9="92pp",HYPERLINK('Data 3'!Y43),HYPERLINK('Data 3'!Z44))</f>
        <v/>
      </c>
    </row>
    <row r="44" spans="2:26" ht="15" customHeight="1" x14ac:dyDescent="0.2">
      <c r="B44" s="78" t="s">
        <v>49</v>
      </c>
      <c r="C44" s="71" t="s">
        <v>193</v>
      </c>
      <c r="D44" s="72" t="str">
        <f>IF('Spine Calculator'!B9="94pp",HYPERLINK('Data 3'!C44),HYPERLINK('Data 3'!D45))</f>
        <v/>
      </c>
      <c r="E44" s="71" t="s">
        <v>224</v>
      </c>
      <c r="F44" s="72" t="str">
        <f>IF('Spine Calculator'!B9="94pp",HYPERLINK('Data 3'!E44),HYPERLINK('Data 3'!F45))</f>
        <v/>
      </c>
      <c r="G44" s="71" t="s">
        <v>257</v>
      </c>
      <c r="H44" s="72" t="str">
        <f>IF('Spine Calculator'!B9="94pp",HYPERLINK('Data 3'!G44),HYPERLINK('Data 3'!H45))</f>
        <v/>
      </c>
      <c r="I44" s="71" t="s">
        <v>289</v>
      </c>
      <c r="J44" s="72" t="str">
        <f>IF('Spine Calculator'!B9="94pp",HYPERLINK('Data 3'!I44),HYPERLINK('Data 3'!J45))</f>
        <v/>
      </c>
      <c r="K44" s="71" t="s">
        <v>321</v>
      </c>
      <c r="L44" s="72" t="str">
        <f>IF('Spine Calculator'!B9="94pp",HYPERLINK('Data 3'!K44),HYPERLINK('Data 3'!L45))</f>
        <v/>
      </c>
      <c r="M44" s="71" t="s">
        <v>361</v>
      </c>
      <c r="N44" s="72" t="str">
        <f>IF('Spine Calculator'!B9="94pp",HYPERLINK('Data 3'!M44),HYPERLINK('Data 3'!N45))</f>
        <v/>
      </c>
      <c r="O44" s="71" t="s">
        <v>403</v>
      </c>
      <c r="P44" s="72" t="str">
        <f>IF('Spine Calculator'!B9="94pp",HYPERLINK('Data 3'!O44),HYPERLINK('Data 3'!P45))</f>
        <v/>
      </c>
      <c r="Q44" s="70" t="s">
        <v>375</v>
      </c>
      <c r="R44" s="70" t="s">
        <v>375</v>
      </c>
      <c r="S44" s="71" t="s">
        <v>444</v>
      </c>
      <c r="T44" s="72" t="str">
        <f>IF('Spine Calculator'!B9="94pp",HYPERLINK('Data 3'!S44),HYPERLINK('Data 3'!T45))</f>
        <v/>
      </c>
      <c r="U44" s="71" t="s">
        <v>485</v>
      </c>
      <c r="V44" s="72" t="str">
        <f>IF('Spine Calculator'!B9="94pp",HYPERLINK('Data 3'!U44),HYPERLINK('Data 3'!V45))</f>
        <v/>
      </c>
      <c r="W44" s="71" t="s">
        <v>526</v>
      </c>
      <c r="X44" s="72" t="str">
        <f>IF('Spine Calculator'!B9="94pp",HYPERLINK('Data 3'!W44),HYPERLINK('Data 3'!X45))</f>
        <v/>
      </c>
      <c r="Y44" s="71" t="s">
        <v>567</v>
      </c>
      <c r="Z44" s="72" t="str">
        <f>IF('Spine Calculator'!B9="94pp",HYPERLINK('Data 3'!Y44),HYPERLINK('Data 3'!Z45))</f>
        <v/>
      </c>
    </row>
    <row r="45" spans="2:26" ht="15" customHeight="1" x14ac:dyDescent="0.2">
      <c r="B45" s="78" t="s">
        <v>50</v>
      </c>
      <c r="C45" s="71" t="s">
        <v>194</v>
      </c>
      <c r="D45" s="72" t="str">
        <f>IF('Spine Calculator'!B9="96pp",HYPERLINK('Data 3'!C45),HYPERLINK('Data 3'!D46))</f>
        <v/>
      </c>
      <c r="E45" s="71" t="s">
        <v>225</v>
      </c>
      <c r="F45" s="72" t="str">
        <f>IF('Spine Calculator'!B9="96pp",HYPERLINK('Data 3'!E45),HYPERLINK('Data 3'!F46))</f>
        <v/>
      </c>
      <c r="G45" s="71" t="s">
        <v>258</v>
      </c>
      <c r="H45" s="72" t="str">
        <f>IF('Spine Calculator'!B9="96pp",HYPERLINK('Data 3'!G45),HYPERLINK('Data 3'!H46))</f>
        <v/>
      </c>
      <c r="I45" s="71" t="s">
        <v>290</v>
      </c>
      <c r="J45" s="72" t="str">
        <f>IF('Spine Calculator'!B9="96pp",HYPERLINK('Data 3'!I45),HYPERLINK('Data 3'!J46))</f>
        <v/>
      </c>
      <c r="K45" s="71" t="s">
        <v>322</v>
      </c>
      <c r="L45" s="72" t="str">
        <f>IF('Spine Calculator'!B9="96pp",HYPERLINK('Data 3'!K45),HYPERLINK('Data 3'!L46))</f>
        <v/>
      </c>
      <c r="M45" s="71" t="s">
        <v>362</v>
      </c>
      <c r="N45" s="72" t="str">
        <f>IF('Spine Calculator'!B9="96pp",HYPERLINK('Data 3'!M45),HYPERLINK('Data 3'!N46))</f>
        <v/>
      </c>
      <c r="O45" s="71" t="s">
        <v>404</v>
      </c>
      <c r="P45" s="72" t="str">
        <f>IF('Spine Calculator'!B9="96pp",HYPERLINK('Data 3'!O45),HYPERLINK('Data 3'!P46))</f>
        <v/>
      </c>
      <c r="Q45" s="70" t="s">
        <v>375</v>
      </c>
      <c r="R45" s="70" t="s">
        <v>375</v>
      </c>
      <c r="S45" s="71" t="s">
        <v>445</v>
      </c>
      <c r="T45" s="72" t="str">
        <f>IF('Spine Calculator'!B9="96pp",HYPERLINK('Data 3'!S45),HYPERLINK('Data 3'!T46))</f>
        <v/>
      </c>
      <c r="U45" s="71" t="s">
        <v>486</v>
      </c>
      <c r="V45" s="72" t="str">
        <f>IF('Spine Calculator'!B9="96pp",HYPERLINK('Data 3'!U45),HYPERLINK('Data 3'!V46))</f>
        <v/>
      </c>
      <c r="W45" s="71" t="s">
        <v>527</v>
      </c>
      <c r="X45" s="72" t="str">
        <f>IF('Spine Calculator'!B9="96pp",HYPERLINK('Data 3'!W45),HYPERLINK('Data 3'!X46))</f>
        <v/>
      </c>
      <c r="Y45" s="71" t="s">
        <v>568</v>
      </c>
      <c r="Z45" s="72" t="str">
        <f>IF('Spine Calculator'!B9="96pp",HYPERLINK('Data 3'!Y45),HYPERLINK('Data 3'!Z46))</f>
        <v/>
      </c>
    </row>
    <row r="46" spans="2:26" ht="15" customHeight="1" x14ac:dyDescent="0.2">
      <c r="B46" s="78" t="s">
        <v>51</v>
      </c>
      <c r="C46" s="71" t="s">
        <v>195</v>
      </c>
      <c r="D46" s="72" t="str">
        <f>IF('Spine Calculator'!B9="98pp",HYPERLINK('Data 3'!C46),HYPERLINK('Data 3'!D47))</f>
        <v/>
      </c>
      <c r="E46" s="71" t="s">
        <v>226</v>
      </c>
      <c r="F46" s="72" t="str">
        <f>IF('Spine Calculator'!B9="98pp",HYPERLINK('Data 3'!E46),HYPERLINK('Data 3'!F47))</f>
        <v/>
      </c>
      <c r="G46" s="71" t="s">
        <v>259</v>
      </c>
      <c r="H46" s="72" t="str">
        <f>IF('Spine Calculator'!B9="98pp",HYPERLINK('Data 3'!G46),HYPERLINK('Data 3'!H47))</f>
        <v/>
      </c>
      <c r="I46" s="71" t="s">
        <v>291</v>
      </c>
      <c r="J46" s="72" t="str">
        <f>IF('Spine Calculator'!B9="98pp",HYPERLINK('Data 3'!I46),HYPERLINK('Data 3'!J47))</f>
        <v/>
      </c>
      <c r="K46" s="71" t="s">
        <v>323</v>
      </c>
      <c r="L46" s="72" t="str">
        <f>IF('Spine Calculator'!B9="98pp",HYPERLINK('Data 3'!K46),HYPERLINK('Data 3'!L47))</f>
        <v/>
      </c>
      <c r="M46" s="71" t="s">
        <v>363</v>
      </c>
      <c r="N46" s="72" t="str">
        <f>IF('Spine Calculator'!B9="98pp",HYPERLINK('Data 3'!M46),HYPERLINK('Data 3'!N47))</f>
        <v/>
      </c>
      <c r="O46" s="71" t="s">
        <v>405</v>
      </c>
      <c r="P46" s="72" t="str">
        <f>IF('Spine Calculator'!B9="98pp",HYPERLINK('Data 3'!O46),HYPERLINK('Data 3'!P47))</f>
        <v/>
      </c>
      <c r="Q46" s="70" t="s">
        <v>375</v>
      </c>
      <c r="R46" s="70" t="s">
        <v>375</v>
      </c>
      <c r="S46" s="71" t="s">
        <v>446</v>
      </c>
      <c r="T46" s="72" t="str">
        <f>IF('Spine Calculator'!B9="98pp",HYPERLINK('Data 3'!S46),HYPERLINK('Data 3'!T47))</f>
        <v/>
      </c>
      <c r="U46" s="71" t="s">
        <v>487</v>
      </c>
      <c r="V46" s="72" t="str">
        <f>IF('Spine Calculator'!B9="98pp",HYPERLINK('Data 3'!U46),HYPERLINK('Data 3'!V47))</f>
        <v/>
      </c>
      <c r="W46" s="71" t="s">
        <v>528</v>
      </c>
      <c r="X46" s="72" t="str">
        <f>IF('Spine Calculator'!B9="98pp",HYPERLINK('Data 3'!W46),HYPERLINK('Data 3'!X47))</f>
        <v/>
      </c>
      <c r="Y46" s="71" t="s">
        <v>569</v>
      </c>
      <c r="Z46" s="72" t="str">
        <f>IF('Spine Calculator'!B9="98pp",HYPERLINK('Data 3'!Y46),HYPERLINK('Data 3'!Z47))</f>
        <v/>
      </c>
    </row>
    <row r="47" spans="2:26" ht="15" customHeight="1" x14ac:dyDescent="0.2">
      <c r="B47" s="78" t="s">
        <v>52</v>
      </c>
      <c r="C47" s="71" t="s">
        <v>196</v>
      </c>
      <c r="D47" s="72" t="str">
        <f>IF('Spine Calculator'!B9="100pp",HYPERLINK('Data 3'!C47),HYPERLINK('Data 3'!D48))</f>
        <v/>
      </c>
      <c r="E47" s="71" t="s">
        <v>227</v>
      </c>
      <c r="F47" s="72" t="str">
        <f>IF('Spine Calculator'!B9="100pp",HYPERLINK('Data 3'!E47),HYPERLINK('Data 3'!F48))</f>
        <v/>
      </c>
      <c r="G47" s="71" t="s">
        <v>260</v>
      </c>
      <c r="H47" s="72" t="str">
        <f>IF('Spine Calculator'!B9="100pp",HYPERLINK('Data 3'!G47),HYPERLINK('Data 3'!H48))</f>
        <v/>
      </c>
      <c r="I47" s="71" t="s">
        <v>292</v>
      </c>
      <c r="J47" s="72" t="str">
        <f>IF('Spine Calculator'!B9="100pp",HYPERLINK('Data 3'!I47),HYPERLINK('Data 3'!J48))</f>
        <v/>
      </c>
      <c r="K47" s="71" t="s">
        <v>324</v>
      </c>
      <c r="L47" s="72" t="str">
        <f>IF('Spine Calculator'!B9="100pp",HYPERLINK('Data 3'!K47),HYPERLINK('Data 3'!L48))</f>
        <v/>
      </c>
      <c r="M47" s="71" t="s">
        <v>364</v>
      </c>
      <c r="N47" s="72" t="str">
        <f>IF('Spine Calculator'!B9="100pp",HYPERLINK('Data 3'!M47),HYPERLINK('Data 3'!N48))</f>
        <v/>
      </c>
      <c r="O47" s="71" t="s">
        <v>406</v>
      </c>
      <c r="P47" s="72" t="str">
        <f>IF('Spine Calculator'!B9="100pp",HYPERLINK('Data 3'!O47),HYPERLINK('Data 3'!P48))</f>
        <v/>
      </c>
      <c r="Q47" s="70" t="s">
        <v>375</v>
      </c>
      <c r="R47" s="70" t="s">
        <v>375</v>
      </c>
      <c r="S47" s="71" t="s">
        <v>447</v>
      </c>
      <c r="T47" s="72" t="str">
        <f>IF('Spine Calculator'!B9="100pp",HYPERLINK('Data 3'!S47),HYPERLINK('Data 3'!T48))</f>
        <v/>
      </c>
      <c r="U47" s="71" t="s">
        <v>488</v>
      </c>
      <c r="V47" s="72" t="str">
        <f>IF('Spine Calculator'!B9="100pp",HYPERLINK('Data 3'!U47),HYPERLINK('Data 3'!V48))</f>
        <v/>
      </c>
      <c r="W47" s="71" t="s">
        <v>529</v>
      </c>
      <c r="X47" s="72" t="str">
        <f>IF('Spine Calculator'!B9="100pp",HYPERLINK('Data 3'!W47),HYPERLINK('Data 3'!X48))</f>
        <v/>
      </c>
      <c r="Y47" s="71" t="s">
        <v>570</v>
      </c>
      <c r="Z47" s="72" t="str">
        <f>IF('Spine Calculator'!B9="100pp",HYPERLINK('Data 3'!Y47),HYPERLINK('Data 3'!Z48))</f>
        <v/>
      </c>
    </row>
    <row r="48" spans="2:26" ht="15" customHeight="1" x14ac:dyDescent="0.2">
      <c r="B48" s="78" t="s">
        <v>53</v>
      </c>
      <c r="C48" s="71" t="s">
        <v>197</v>
      </c>
      <c r="D48" s="72" t="str">
        <f>IF('Spine Calculator'!B9="102pp",HYPERLINK('Data 3'!C48),HYPERLINK('Data 3'!D49))</f>
        <v/>
      </c>
      <c r="E48" s="71" t="s">
        <v>228</v>
      </c>
      <c r="F48" s="72" t="str">
        <f>IF('Spine Calculator'!B9="102pp",HYPERLINK('Data 3'!E48),HYPERLINK('Data 3'!F49))</f>
        <v/>
      </c>
      <c r="G48" s="71" t="s">
        <v>261</v>
      </c>
      <c r="H48" s="72" t="str">
        <f>IF('Spine Calculator'!B9="102pp",HYPERLINK('Data 3'!G48),HYPERLINK('Data 3'!H49))</f>
        <v/>
      </c>
      <c r="I48" s="71" t="s">
        <v>293</v>
      </c>
      <c r="J48" s="72" t="str">
        <f>IF('Spine Calculator'!B9="102pp",HYPERLINK('Data 3'!I48),HYPERLINK('Data 3'!J49))</f>
        <v/>
      </c>
      <c r="K48" s="71" t="s">
        <v>325</v>
      </c>
      <c r="L48" s="72" t="str">
        <f>IF('Spine Calculator'!B9="102pp",HYPERLINK('Data 3'!K48),HYPERLINK('Data 3'!L49))</f>
        <v/>
      </c>
      <c r="M48" s="71" t="s">
        <v>365</v>
      </c>
      <c r="N48" s="72" t="str">
        <f>IF('Spine Calculator'!B9="102pp",HYPERLINK('Data 3'!M48),HYPERLINK('Data 3'!N49))</f>
        <v/>
      </c>
      <c r="O48" s="71" t="s">
        <v>407</v>
      </c>
      <c r="P48" s="72" t="str">
        <f>IF('Spine Calculator'!B9="102pp",HYPERLINK('Data 3'!O48),HYPERLINK('Data 3'!P49))</f>
        <v/>
      </c>
      <c r="Q48" s="70" t="s">
        <v>375</v>
      </c>
      <c r="R48" s="70" t="s">
        <v>375</v>
      </c>
      <c r="S48" s="71" t="s">
        <v>448</v>
      </c>
      <c r="T48" s="72" t="str">
        <f>IF('Spine Calculator'!B9="102pp",HYPERLINK('Data 3'!S48),HYPERLINK('Data 3'!T49))</f>
        <v/>
      </c>
      <c r="U48" s="71" t="s">
        <v>489</v>
      </c>
      <c r="V48" s="72" t="str">
        <f>IF('Spine Calculator'!B9="102pp",HYPERLINK('Data 3'!U48),HYPERLINK('Data 3'!V49))</f>
        <v/>
      </c>
      <c r="W48" s="71" t="s">
        <v>530</v>
      </c>
      <c r="X48" s="72" t="str">
        <f>IF('Spine Calculator'!B9="102pp",HYPERLINK('Data 3'!W48),HYPERLINK('Data 3'!X49))</f>
        <v/>
      </c>
      <c r="Y48" s="71" t="s">
        <v>571</v>
      </c>
      <c r="Z48" s="72" t="str">
        <f>IF('Spine Calculator'!B9="102pp",HYPERLINK('Data 3'!Y48),HYPERLINK('Data 3'!Z49))</f>
        <v/>
      </c>
    </row>
    <row r="49" spans="2:26" ht="15" customHeight="1" x14ac:dyDescent="0.2">
      <c r="B49" s="78" t="s">
        <v>54</v>
      </c>
      <c r="C49" s="71" t="s">
        <v>198</v>
      </c>
      <c r="D49" s="72" t="str">
        <f>IF('Spine Calculator'!B9="104pp",HYPERLINK('Data 3'!C49),HYPERLINK('Data 3'!D50))</f>
        <v/>
      </c>
      <c r="E49" s="71" t="s">
        <v>229</v>
      </c>
      <c r="F49" s="72" t="str">
        <f>IF('Spine Calculator'!B9="104pp",HYPERLINK('Data 3'!E49),HYPERLINK('Data 3'!F50))</f>
        <v/>
      </c>
      <c r="G49" s="71" t="s">
        <v>262</v>
      </c>
      <c r="H49" s="72" t="str">
        <f>IF('Spine Calculator'!B9="104pp",HYPERLINK('Data 3'!G49),HYPERLINK('Data 3'!H50))</f>
        <v/>
      </c>
      <c r="I49" s="71" t="s">
        <v>294</v>
      </c>
      <c r="J49" s="72" t="str">
        <f>IF('Spine Calculator'!B9="104pp",HYPERLINK('Data 3'!I49),HYPERLINK('Data 3'!J50))</f>
        <v/>
      </c>
      <c r="K49" s="71" t="s">
        <v>326</v>
      </c>
      <c r="L49" s="72" t="str">
        <f>IF('Spine Calculator'!B9="104pp",HYPERLINK('Data 3'!K49),HYPERLINK('Data 3'!L50))</f>
        <v/>
      </c>
      <c r="M49" s="71" t="s">
        <v>366</v>
      </c>
      <c r="N49" s="72" t="str">
        <f>IF('Spine Calculator'!B9="104pp",HYPERLINK('Data 3'!M49),HYPERLINK('Data 3'!N50))</f>
        <v/>
      </c>
      <c r="O49" s="71" t="s">
        <v>408</v>
      </c>
      <c r="P49" s="72" t="str">
        <f>IF('Spine Calculator'!B9="104pp",HYPERLINK('Data 3'!O49),HYPERLINK('Data 3'!P50))</f>
        <v/>
      </c>
      <c r="Q49" s="70" t="s">
        <v>375</v>
      </c>
      <c r="R49" s="70" t="s">
        <v>375</v>
      </c>
      <c r="S49" s="71" t="s">
        <v>449</v>
      </c>
      <c r="T49" s="72" t="str">
        <f>IF('Spine Calculator'!B9="104pp",HYPERLINK('Data 3'!S49),HYPERLINK('Data 3'!T50))</f>
        <v/>
      </c>
      <c r="U49" s="71" t="s">
        <v>490</v>
      </c>
      <c r="V49" s="72" t="str">
        <f>IF('Spine Calculator'!B9="104pp",HYPERLINK('Data 3'!U49),HYPERLINK('Data 3'!V50))</f>
        <v/>
      </c>
      <c r="W49" s="71" t="s">
        <v>531</v>
      </c>
      <c r="X49" s="72" t="str">
        <f>IF('Spine Calculator'!B9="104pp",HYPERLINK('Data 3'!W49),HYPERLINK('Data 3'!X50))</f>
        <v/>
      </c>
      <c r="Y49" s="71" t="s">
        <v>572</v>
      </c>
      <c r="Z49" s="72" t="str">
        <f>IF('Spine Calculator'!B9="104pp",HYPERLINK('Data 3'!Y49),HYPERLINK('Data 3'!Z50))</f>
        <v/>
      </c>
    </row>
    <row r="50" spans="2:26" ht="15" customHeight="1" x14ac:dyDescent="0.2">
      <c r="B50" s="78" t="s">
        <v>55</v>
      </c>
      <c r="C50" s="71" t="s">
        <v>199</v>
      </c>
      <c r="D50" s="72" t="str">
        <f>IF('Spine Calculator'!B9="106pp",HYPERLINK('Data 3'!C50),HYPERLINK('Data 3'!D51))</f>
        <v/>
      </c>
      <c r="E50" s="71" t="s">
        <v>230</v>
      </c>
      <c r="F50" s="72" t="str">
        <f>IF('Spine Calculator'!B9="106pp",HYPERLINK('Data 3'!E50),HYPERLINK('Data 3'!F51))</f>
        <v/>
      </c>
      <c r="G50" s="71" t="s">
        <v>263</v>
      </c>
      <c r="H50" s="72" t="str">
        <f>IF('Spine Calculator'!B9="106pp",HYPERLINK('Data 3'!G50),HYPERLINK('Data 3'!H51))</f>
        <v/>
      </c>
      <c r="I50" s="71" t="s">
        <v>295</v>
      </c>
      <c r="J50" s="72" t="str">
        <f>IF('Spine Calculator'!B9="106pp",HYPERLINK('Data 3'!I50),HYPERLINK('Data 3'!J51))</f>
        <v/>
      </c>
      <c r="K50" s="71" t="s">
        <v>327</v>
      </c>
      <c r="L50" s="72" t="str">
        <f>IF('Spine Calculator'!B9="106pp",HYPERLINK('Data 3'!K50),HYPERLINK('Data 3'!L51))</f>
        <v/>
      </c>
      <c r="M50" s="71" t="s">
        <v>367</v>
      </c>
      <c r="N50" s="72" t="str">
        <f>IF('Spine Calculator'!B9="106pp",HYPERLINK('Data 3'!M50),HYPERLINK('Data 3'!N51))</f>
        <v/>
      </c>
      <c r="O50" s="71" t="s">
        <v>409</v>
      </c>
      <c r="P50" s="72" t="str">
        <f>IF('Spine Calculator'!B9="106pp",HYPERLINK('Data 3'!O50),HYPERLINK('Data 3'!P51))</f>
        <v/>
      </c>
      <c r="Q50" s="70" t="s">
        <v>375</v>
      </c>
      <c r="R50" s="70" t="s">
        <v>375</v>
      </c>
      <c r="S50" s="71" t="s">
        <v>450</v>
      </c>
      <c r="T50" s="72" t="str">
        <f>IF('Spine Calculator'!B9="106pp",HYPERLINK('Data 3'!S50),HYPERLINK('Data 3'!T51))</f>
        <v/>
      </c>
      <c r="U50" s="71" t="s">
        <v>491</v>
      </c>
      <c r="V50" s="72" t="str">
        <f>IF('Spine Calculator'!B9="106pp",HYPERLINK('Data 3'!U50),HYPERLINK('Data 3'!V51))</f>
        <v/>
      </c>
      <c r="W50" s="71" t="s">
        <v>532</v>
      </c>
      <c r="X50" s="72" t="str">
        <f>IF('Spine Calculator'!B9="106pp",HYPERLINK('Data 3'!W50),HYPERLINK('Data 3'!X51))</f>
        <v/>
      </c>
      <c r="Y50" s="71" t="s">
        <v>573</v>
      </c>
      <c r="Z50" s="72" t="str">
        <f>IF('Spine Calculator'!B9="106pp",HYPERLINK('Data 3'!Y50),HYPERLINK('Data 3'!Z51))</f>
        <v/>
      </c>
    </row>
    <row r="51" spans="2:26" ht="15" customHeight="1" x14ac:dyDescent="0.2">
      <c r="B51" s="78" t="s">
        <v>56</v>
      </c>
      <c r="C51" s="71" t="s">
        <v>200</v>
      </c>
      <c r="D51" s="72" t="str">
        <f>IF('Spine Calculator'!B9="108pp",HYPERLINK('Data 3'!C51),HYPERLINK('Data 3'!D52))</f>
        <v/>
      </c>
      <c r="E51" s="71" t="s">
        <v>231</v>
      </c>
      <c r="F51" s="72" t="str">
        <f>IF('Spine Calculator'!B9="108pp",HYPERLINK('Data 3'!E51),HYPERLINK('Data 3'!F52))</f>
        <v/>
      </c>
      <c r="G51" s="71" t="s">
        <v>264</v>
      </c>
      <c r="H51" s="72" t="str">
        <f>IF('Spine Calculator'!B9="108pp",HYPERLINK('Data 3'!G51),HYPERLINK('Data 3'!H52))</f>
        <v/>
      </c>
      <c r="I51" s="71" t="s">
        <v>296</v>
      </c>
      <c r="J51" s="72" t="str">
        <f>IF('Spine Calculator'!B9="108pp",HYPERLINK('Data 3'!I51),HYPERLINK('Data 3'!J52))</f>
        <v/>
      </c>
      <c r="K51" s="71" t="s">
        <v>328</v>
      </c>
      <c r="L51" s="72" t="str">
        <f>IF('Spine Calculator'!B9="108pp",HYPERLINK('Data 3'!K51),HYPERLINK('Data 3'!L52))</f>
        <v/>
      </c>
      <c r="M51" s="71" t="s">
        <v>368</v>
      </c>
      <c r="N51" s="72" t="str">
        <f>IF('Spine Calculator'!B9="108pp",HYPERLINK('Data 3'!M51),HYPERLINK('Data 3'!N52))</f>
        <v/>
      </c>
      <c r="O51" s="71" t="s">
        <v>410</v>
      </c>
      <c r="P51" s="72" t="str">
        <f>IF('Spine Calculator'!B9="108pp",HYPERLINK('Data 3'!O51),HYPERLINK('Data 3'!P52))</f>
        <v/>
      </c>
      <c r="Q51" s="70" t="s">
        <v>375</v>
      </c>
      <c r="R51" s="70" t="s">
        <v>375</v>
      </c>
      <c r="S51" s="71" t="s">
        <v>451</v>
      </c>
      <c r="T51" s="72" t="str">
        <f>IF('Spine Calculator'!B9="108pp",HYPERLINK('Data 3'!S51),HYPERLINK('Data 3'!T52))</f>
        <v/>
      </c>
      <c r="U51" s="71" t="s">
        <v>492</v>
      </c>
      <c r="V51" s="72" t="str">
        <f>IF('Spine Calculator'!B9="108pp",HYPERLINK('Data 3'!U51),HYPERLINK('Data 3'!V52))</f>
        <v/>
      </c>
      <c r="W51" s="71" t="s">
        <v>533</v>
      </c>
      <c r="X51" s="72" t="str">
        <f>IF('Spine Calculator'!B9="108pp",HYPERLINK('Data 3'!W51),HYPERLINK('Data 3'!X52))</f>
        <v/>
      </c>
      <c r="Y51" s="71" t="s">
        <v>574</v>
      </c>
      <c r="Z51" s="72" t="str">
        <f>IF('Spine Calculator'!B9="108pp",HYPERLINK('Data 3'!Y51),HYPERLINK('Data 3'!Z52))</f>
        <v/>
      </c>
    </row>
    <row r="52" spans="2:26" ht="15" customHeight="1" x14ac:dyDescent="0.2">
      <c r="B52" s="78" t="s">
        <v>57</v>
      </c>
      <c r="C52" s="71" t="s">
        <v>201</v>
      </c>
      <c r="D52" s="72" t="str">
        <f>IF('Spine Calculator'!B9="110pp",HYPERLINK('Data 3'!C52),HYPERLINK('Data 3'!D53))</f>
        <v/>
      </c>
      <c r="E52" s="71" t="s">
        <v>233</v>
      </c>
      <c r="F52" s="72" t="str">
        <f>IF('Spine Calculator'!B9="110pp",HYPERLINK('Data 3'!E52),HYPERLINK('Data 3'!F53))</f>
        <v/>
      </c>
      <c r="G52" s="71" t="s">
        <v>265</v>
      </c>
      <c r="H52" s="72" t="str">
        <f>IF('Spine Calculator'!B9="110pp",HYPERLINK('Data 3'!G52),HYPERLINK('Data 3'!H53))</f>
        <v/>
      </c>
      <c r="I52" s="71" t="s">
        <v>297</v>
      </c>
      <c r="J52" s="72" t="str">
        <f>IF('Spine Calculator'!B9="110pp",HYPERLINK('Data 3'!I52),HYPERLINK('Data 3'!J53))</f>
        <v/>
      </c>
      <c r="K52" s="71" t="s">
        <v>329</v>
      </c>
      <c r="L52" s="72" t="str">
        <f>IF('Spine Calculator'!B9="110pp",HYPERLINK('Data 3'!K52),HYPERLINK('Data 3'!L53))</f>
        <v/>
      </c>
      <c r="M52" s="71" t="s">
        <v>369</v>
      </c>
      <c r="N52" s="72" t="str">
        <f>IF('Spine Calculator'!B9="110pp",HYPERLINK('Data 3'!M52),HYPERLINK('Data 3'!N53))</f>
        <v/>
      </c>
      <c r="O52" s="71" t="s">
        <v>411</v>
      </c>
      <c r="P52" s="72" t="str">
        <f>IF('Spine Calculator'!B9="110pp",HYPERLINK('Data 3'!O52),HYPERLINK('Data 3'!P53))</f>
        <v/>
      </c>
      <c r="Q52" s="70" t="s">
        <v>375</v>
      </c>
      <c r="R52" s="70" t="s">
        <v>375</v>
      </c>
      <c r="S52" s="71" t="s">
        <v>452</v>
      </c>
      <c r="T52" s="72" t="str">
        <f>IF('Spine Calculator'!B9="110pp",HYPERLINK('Data 3'!S52),HYPERLINK('Data 3'!T53))</f>
        <v/>
      </c>
      <c r="U52" s="71" t="s">
        <v>493</v>
      </c>
      <c r="V52" s="72" t="str">
        <f>IF('Spine Calculator'!B9="110pp",HYPERLINK('Data 3'!U52),HYPERLINK('Data 3'!V53))</f>
        <v/>
      </c>
      <c r="W52" s="71" t="s">
        <v>534</v>
      </c>
      <c r="X52" s="72" t="str">
        <f>IF('Spine Calculator'!B9="110pp",HYPERLINK('Data 3'!W52),HYPERLINK('Data 3'!X53))</f>
        <v/>
      </c>
      <c r="Y52" s="71" t="s">
        <v>575</v>
      </c>
      <c r="Z52" s="72" t="str">
        <f>IF('Spine Calculator'!B9="110pp",HYPERLINK('Data 3'!Y52),HYPERLINK('Data 3'!Z53))</f>
        <v/>
      </c>
    </row>
    <row r="53" spans="2:26" ht="15" customHeight="1" x14ac:dyDescent="0.2">
      <c r="B53" s="78" t="s">
        <v>58</v>
      </c>
      <c r="C53" s="71" t="s">
        <v>202</v>
      </c>
      <c r="D53" s="72" t="str">
        <f>IF('Spine Calculator'!B9="112pp",HYPERLINK('Data 3'!C53),HYPERLINK('Data 3'!D54))</f>
        <v/>
      </c>
      <c r="E53" s="71" t="s">
        <v>234</v>
      </c>
      <c r="F53" s="72" t="str">
        <f>IF('Spine Calculator'!B9="112pp",HYPERLINK('Data 3'!E53),HYPERLINK('Data 3'!F54))</f>
        <v/>
      </c>
      <c r="G53" s="71" t="s">
        <v>266</v>
      </c>
      <c r="H53" s="72" t="str">
        <f>IF('Spine Calculator'!B9="112pp",HYPERLINK('Data 3'!G53),HYPERLINK('Data 3'!H54))</f>
        <v/>
      </c>
      <c r="I53" s="71" t="s">
        <v>298</v>
      </c>
      <c r="J53" s="72" t="str">
        <f>IF('Spine Calculator'!B9="112pp",HYPERLINK('Data 3'!I53),HYPERLINK('Data 3'!J54))</f>
        <v/>
      </c>
      <c r="K53" s="71" t="s">
        <v>330</v>
      </c>
      <c r="L53" s="72" t="str">
        <f>IF('Spine Calculator'!B9="112pp",HYPERLINK('Data 3'!K53),HYPERLINK('Data 3'!L54))</f>
        <v/>
      </c>
      <c r="M53" s="71" t="s">
        <v>370</v>
      </c>
      <c r="N53" s="72" t="str">
        <f>IF('Spine Calculator'!B9="112pp",HYPERLINK('Data 3'!M53),HYPERLINK('Data 3'!N54))</f>
        <v/>
      </c>
      <c r="O53" s="71" t="s">
        <v>412</v>
      </c>
      <c r="P53" s="72" t="str">
        <f>IF('Spine Calculator'!B9="112pp",HYPERLINK('Data 3'!O53),HYPERLINK('Data 3'!P54))</f>
        <v/>
      </c>
      <c r="Q53" s="70" t="s">
        <v>375</v>
      </c>
      <c r="R53" s="70" t="s">
        <v>375</v>
      </c>
      <c r="S53" s="71" t="s">
        <v>453</v>
      </c>
      <c r="T53" s="72" t="str">
        <f>IF('Spine Calculator'!B9="112pp",HYPERLINK('Data 3'!S53),HYPERLINK('Data 3'!T54))</f>
        <v/>
      </c>
      <c r="U53" s="71" t="s">
        <v>494</v>
      </c>
      <c r="V53" s="72" t="str">
        <f>IF('Spine Calculator'!B9="112pp",HYPERLINK('Data 3'!U53),HYPERLINK('Data 3'!V54))</f>
        <v/>
      </c>
      <c r="W53" s="71" t="s">
        <v>535</v>
      </c>
      <c r="X53" s="72" t="str">
        <f>IF('Spine Calculator'!B9="112pp",HYPERLINK('Data 3'!W53),HYPERLINK('Data 3'!X54))</f>
        <v/>
      </c>
      <c r="Y53" s="71" t="s">
        <v>576</v>
      </c>
      <c r="Z53" s="72" t="str">
        <f>IF('Spine Calculator'!B9="112pp",HYPERLINK('Data 3'!Y53),HYPERLINK('Data 3'!Z54))</f>
        <v/>
      </c>
    </row>
    <row r="54" spans="2:26" ht="15" customHeight="1" x14ac:dyDescent="0.2">
      <c r="B54" s="79" t="s">
        <v>59</v>
      </c>
      <c r="C54" s="71" t="s">
        <v>203</v>
      </c>
      <c r="D54" s="72" t="str">
        <f>IF('Spine Calculator'!B9="114pp",HYPERLINK('Data 3'!C54),HYPERLINK('Data 3'!D55))</f>
        <v/>
      </c>
      <c r="E54" s="71" t="s">
        <v>235</v>
      </c>
      <c r="F54" s="72" t="str">
        <f>IF('Spine Calculator'!B9="114pp",HYPERLINK('Data 3'!E54),HYPERLINK('Data 3'!F55))</f>
        <v/>
      </c>
      <c r="G54" s="71" t="s">
        <v>267</v>
      </c>
      <c r="H54" s="72" t="str">
        <f>IF('Spine Calculator'!B9="114pp",HYPERLINK('Data 3'!G54),HYPERLINK('Data 3'!H55))</f>
        <v/>
      </c>
      <c r="I54" s="71" t="s">
        <v>299</v>
      </c>
      <c r="J54" s="72" t="str">
        <f>IF('Spine Calculator'!B9="114pp",HYPERLINK('Data 3'!I54),HYPERLINK('Data 3'!J55))</f>
        <v/>
      </c>
      <c r="K54" s="71" t="s">
        <v>331</v>
      </c>
      <c r="L54" s="72" t="str">
        <f>IF('Spine Calculator'!B9="114pp",HYPERLINK('Data 3'!K54),HYPERLINK('Data 3'!L55))</f>
        <v/>
      </c>
      <c r="M54" s="71" t="s">
        <v>371</v>
      </c>
      <c r="N54" s="72" t="str">
        <f>IF('Spine Calculator'!B9="114pp",HYPERLINK('Data 3'!M54),HYPERLINK('Data 3'!N55))</f>
        <v/>
      </c>
      <c r="O54" s="71" t="s">
        <v>413</v>
      </c>
      <c r="P54" s="72" t="str">
        <f>IF('Spine Calculator'!B9="114pp",HYPERLINK('Data 3'!O54),HYPERLINK('Data 3'!P55))</f>
        <v/>
      </c>
      <c r="Q54" s="70" t="s">
        <v>375</v>
      </c>
      <c r="R54" s="70" t="s">
        <v>375</v>
      </c>
      <c r="S54" s="71" t="s">
        <v>454</v>
      </c>
      <c r="T54" s="72" t="str">
        <f>IF('Spine Calculator'!B9="114pp",HYPERLINK('Data 3'!S54),HYPERLINK('Data 3'!T55))</f>
        <v/>
      </c>
      <c r="U54" s="71" t="s">
        <v>495</v>
      </c>
      <c r="V54" s="72" t="str">
        <f>IF('Spine Calculator'!B9="114pp",HYPERLINK('Data 3'!U54),HYPERLINK('Data 3'!V55))</f>
        <v/>
      </c>
      <c r="W54" s="71" t="s">
        <v>536</v>
      </c>
      <c r="X54" s="72" t="str">
        <f>IF('Spine Calculator'!B9="114pp",HYPERLINK('Data 3'!W54),HYPERLINK('Data 3'!X55))</f>
        <v/>
      </c>
      <c r="Y54" s="71" t="s">
        <v>577</v>
      </c>
      <c r="Z54" s="72" t="str">
        <f>IF('Spine Calculator'!B9="114pp",HYPERLINK('Data 3'!Y54),HYPERLINK('Data 3'!Z55))</f>
        <v/>
      </c>
    </row>
    <row r="55" spans="2:26" ht="15" customHeight="1" x14ac:dyDescent="0.2">
      <c r="B55" s="78" t="s">
        <v>60</v>
      </c>
      <c r="C55" s="71" t="s">
        <v>204</v>
      </c>
      <c r="D55" s="72" t="str">
        <f>IF('Spine Calculator'!B9="116pp",HYPERLINK('Data 3'!C55),HYPERLINK('Data 3'!D56))</f>
        <v/>
      </c>
      <c r="E55" s="71" t="s">
        <v>236</v>
      </c>
      <c r="F55" s="72" t="str">
        <f>IF('Spine Calculator'!B9="116pp",HYPERLINK('Data 3'!E55),HYPERLINK('Data 3'!F56))</f>
        <v/>
      </c>
      <c r="G55" s="71" t="s">
        <v>268</v>
      </c>
      <c r="H55" s="72" t="str">
        <f>IF('Spine Calculator'!B9="116pp",HYPERLINK('Data 3'!G55),HYPERLINK('Data 3'!H56))</f>
        <v/>
      </c>
      <c r="I55" s="71" t="s">
        <v>300</v>
      </c>
      <c r="J55" s="72" t="str">
        <f>IF('Spine Calculator'!B9="116pp",HYPERLINK('Data 3'!I55),HYPERLINK('Data 3'!J56))</f>
        <v/>
      </c>
      <c r="K55" s="71" t="s">
        <v>332</v>
      </c>
      <c r="L55" s="72" t="str">
        <f>IF('Spine Calculator'!B9="116pp",HYPERLINK('Data 3'!K55),HYPERLINK('Data 3'!L56))</f>
        <v/>
      </c>
      <c r="M55" s="71" t="s">
        <v>372</v>
      </c>
      <c r="N55" s="72" t="str">
        <f>IF('Spine Calculator'!B9="116pp",HYPERLINK('Data 3'!M55),HYPERLINK('Data 3'!N56))</f>
        <v/>
      </c>
      <c r="O55" s="71" t="s">
        <v>414</v>
      </c>
      <c r="P55" s="72" t="str">
        <f>IF('Spine Calculator'!B9="116pp",HYPERLINK('Data 3'!O55),HYPERLINK('Data 3'!P56))</f>
        <v/>
      </c>
      <c r="Q55" s="70" t="s">
        <v>375</v>
      </c>
      <c r="R55" s="70" t="s">
        <v>375</v>
      </c>
      <c r="S55" s="71" t="s">
        <v>455</v>
      </c>
      <c r="T55" s="72" t="str">
        <f>IF('Spine Calculator'!B9="116pp",HYPERLINK('Data 3'!S55),HYPERLINK('Data 3'!T56))</f>
        <v/>
      </c>
      <c r="U55" s="71" t="s">
        <v>496</v>
      </c>
      <c r="V55" s="72" t="str">
        <f>IF('Spine Calculator'!B9="116pp",HYPERLINK('Data 3'!U55),HYPERLINK('Data 3'!V56))</f>
        <v/>
      </c>
      <c r="W55" s="71" t="s">
        <v>537</v>
      </c>
      <c r="X55" s="72" t="str">
        <f>IF('Spine Calculator'!B9="116pp",HYPERLINK('Data 3'!W55),HYPERLINK('Data 3'!X56))</f>
        <v/>
      </c>
      <c r="Y55" s="71" t="s">
        <v>578</v>
      </c>
      <c r="Z55" s="72" t="str">
        <f>IF('Spine Calculator'!B9="116pp",HYPERLINK('Data 3'!Y55),HYPERLINK('Data 3'!Z56))</f>
        <v/>
      </c>
    </row>
    <row r="56" spans="2:26" ht="15" customHeight="1" x14ac:dyDescent="0.2">
      <c r="B56" s="78" t="s">
        <v>61</v>
      </c>
      <c r="C56" s="71" t="s">
        <v>205</v>
      </c>
      <c r="D56" s="72" t="str">
        <f>IF('Spine Calculator'!B9="118pp",HYPERLINK('Data 3'!C56),HYPERLINK('Data 3'!D57))</f>
        <v/>
      </c>
      <c r="E56" s="71" t="s">
        <v>237</v>
      </c>
      <c r="F56" s="72" t="str">
        <f>IF('Spine Calculator'!B9="118pp",HYPERLINK('Data 3'!E56),HYPERLINK('Data 3'!F57))</f>
        <v/>
      </c>
      <c r="G56" s="71" t="s">
        <v>269</v>
      </c>
      <c r="H56" s="72" t="str">
        <f>IF('Spine Calculator'!B9="118pp",HYPERLINK('Data 3'!G56),HYPERLINK('Data 3'!H57))</f>
        <v/>
      </c>
      <c r="I56" s="71" t="s">
        <v>301</v>
      </c>
      <c r="J56" s="72" t="str">
        <f>IF('Spine Calculator'!B9="118pp",HYPERLINK('Data 3'!I56),HYPERLINK('Data 3'!J57))</f>
        <v/>
      </c>
      <c r="K56" s="71" t="s">
        <v>333</v>
      </c>
      <c r="L56" s="72" t="str">
        <f>IF('Spine Calculator'!B9="118pp",HYPERLINK('Data 3'!K56),HYPERLINK('Data 3'!L57))</f>
        <v/>
      </c>
      <c r="M56" s="71" t="s">
        <v>373</v>
      </c>
      <c r="N56" s="72" t="str">
        <f>IF('Spine Calculator'!B9="118pp",HYPERLINK('Data 3'!M56),HYPERLINK('Data 3'!N57))</f>
        <v/>
      </c>
      <c r="O56" s="71" t="s">
        <v>415</v>
      </c>
      <c r="P56" s="72" t="str">
        <f>IF('Spine Calculator'!B9="118pp",HYPERLINK('Data 3'!O56),HYPERLINK('Data 3'!P57))</f>
        <v/>
      </c>
      <c r="Q56" s="70" t="s">
        <v>375</v>
      </c>
      <c r="R56" s="70" t="s">
        <v>375</v>
      </c>
      <c r="S56" s="71" t="s">
        <v>456</v>
      </c>
      <c r="T56" s="72" t="str">
        <f>IF('Spine Calculator'!B9="118pp",HYPERLINK('Data 3'!S56),HYPERLINK('Data 3'!T57))</f>
        <v/>
      </c>
      <c r="U56" s="71" t="s">
        <v>497</v>
      </c>
      <c r="V56" s="72" t="str">
        <f>IF('Spine Calculator'!B9="118pp",HYPERLINK('Data 3'!U56),HYPERLINK('Data 3'!V57))</f>
        <v/>
      </c>
      <c r="W56" s="71" t="s">
        <v>538</v>
      </c>
      <c r="X56" s="72" t="str">
        <f>IF('Spine Calculator'!B9="118pp",HYPERLINK('Data 3'!W56),HYPERLINK('Data 3'!X57))</f>
        <v/>
      </c>
      <c r="Y56" s="71" t="s">
        <v>579</v>
      </c>
      <c r="Z56" s="72" t="str">
        <f>IF('Spine Calculator'!B9="118pp",HYPERLINK('Data 3'!Y56),HYPERLINK('Data 3'!Z57))</f>
        <v/>
      </c>
    </row>
    <row r="57" spans="2:26" ht="15" customHeight="1" x14ac:dyDescent="0.2">
      <c r="B57" s="78" t="s">
        <v>62</v>
      </c>
      <c r="C57" s="71" t="s">
        <v>206</v>
      </c>
      <c r="D57" s="72" t="str">
        <f>IF('Spine Calculator'!B9="120pp",HYPERLINK('Data 3'!C57),HYPERLINK('Data 3'!D58))</f>
        <v/>
      </c>
      <c r="E57" s="71" t="s">
        <v>238</v>
      </c>
      <c r="F57" s="72" t="str">
        <f>IF('Spine Calculator'!B9="120pp",HYPERLINK('Data 3'!E57),HYPERLINK('Data 3'!F58))</f>
        <v/>
      </c>
      <c r="G57" s="71" t="s">
        <v>270</v>
      </c>
      <c r="H57" s="72" t="str">
        <f>IF('Spine Calculator'!B9="120pp",HYPERLINK('Data 3'!G57),HYPERLINK('Data 3'!H58))</f>
        <v/>
      </c>
      <c r="I57" s="71" t="s">
        <v>302</v>
      </c>
      <c r="J57" s="72" t="str">
        <f>IF('Spine Calculator'!B9="120pp",HYPERLINK('Data 3'!I57),HYPERLINK('Data 3'!J58))</f>
        <v/>
      </c>
      <c r="K57" s="71" t="s">
        <v>334</v>
      </c>
      <c r="L57" s="72" t="str">
        <f>IF('Spine Calculator'!B9="120pp",HYPERLINK('Data 3'!K57),HYPERLINK('Data 3'!L58))</f>
        <v/>
      </c>
      <c r="M57" s="71" t="s">
        <v>374</v>
      </c>
      <c r="N57" s="72" t="str">
        <f>IF('Spine Calculator'!B9="120pp",HYPERLINK('Data 3'!M57),HYPERLINK('Data 3'!N58))</f>
        <v/>
      </c>
      <c r="O57" s="71" t="s">
        <v>416</v>
      </c>
      <c r="P57" s="72" t="str">
        <f>IF('Spine Calculator'!B9="120pp",HYPERLINK('Data 3'!O57),HYPERLINK('Data 3'!P58))</f>
        <v/>
      </c>
      <c r="Q57" s="70" t="s">
        <v>375</v>
      </c>
      <c r="R57" s="70" t="s">
        <v>375</v>
      </c>
      <c r="S57" s="71" t="s">
        <v>457</v>
      </c>
      <c r="T57" s="72" t="str">
        <f>IF('Spine Calculator'!B9="120pp",HYPERLINK('Data 3'!S57),HYPERLINK('Data 3'!T58))</f>
        <v/>
      </c>
      <c r="U57" s="71" t="s">
        <v>498</v>
      </c>
      <c r="V57" s="72" t="str">
        <f>IF('Spine Calculator'!B9="120pp",HYPERLINK('Data 3'!U57),HYPERLINK('Data 3'!V58))</f>
        <v/>
      </c>
      <c r="W57" s="71" t="s">
        <v>539</v>
      </c>
      <c r="X57" s="72" t="str">
        <f>IF('Spine Calculator'!B9="120pp",HYPERLINK('Data 3'!W57),HYPERLINK('Data 3'!X58))</f>
        <v/>
      </c>
      <c r="Y57" s="71" t="s">
        <v>580</v>
      </c>
      <c r="Z57" s="72" t="str">
        <f>IF('Spine Calculator'!B9="120pp",HYPERLINK('Data 3'!Y57),HYPERLINK('Data 3'!Z58))</f>
        <v/>
      </c>
    </row>
    <row r="58" spans="2:26" x14ac:dyDescent="0.2">
      <c r="B58" s="19"/>
      <c r="C58" s="2"/>
      <c r="D58" s="2"/>
      <c r="E58" s="2"/>
      <c r="F58" s="2"/>
      <c r="G58" s="2"/>
      <c r="H58" s="2"/>
      <c r="I58" s="2"/>
      <c r="J58" s="2"/>
      <c r="K58" s="2"/>
      <c r="L58" s="2"/>
      <c r="M58" s="2"/>
      <c r="N58" s="2"/>
      <c r="O58" s="77"/>
      <c r="P58" s="77"/>
      <c r="Q58" s="2"/>
      <c r="R58" s="2"/>
      <c r="S58" s="77"/>
      <c r="T58" s="77"/>
      <c r="U58" s="77"/>
      <c r="V58" s="77"/>
      <c r="W58" s="80"/>
      <c r="X58" s="80"/>
      <c r="Y58" s="80"/>
      <c r="Z58" s="80"/>
    </row>
    <row r="59" spans="2:26" x14ac:dyDescent="0.2">
      <c r="B59" s="19"/>
      <c r="C59" s="2"/>
      <c r="D59" s="2"/>
      <c r="E59" s="2"/>
      <c r="F59" s="2"/>
      <c r="G59" s="2"/>
      <c r="H59" s="2"/>
      <c r="I59" s="2"/>
      <c r="J59" s="2"/>
      <c r="K59" s="2"/>
      <c r="L59" s="2"/>
      <c r="M59" s="2"/>
      <c r="N59" s="2"/>
      <c r="O59" s="2"/>
      <c r="P59" s="2"/>
      <c r="Q59" s="2"/>
      <c r="R59" s="2"/>
      <c r="S59" s="2"/>
      <c r="T59" s="2"/>
      <c r="U59" s="2"/>
      <c r="V59" s="77"/>
    </row>
    <row r="60" spans="2:26" x14ac:dyDescent="0.2">
      <c r="B60" s="19"/>
      <c r="C60" s="2"/>
      <c r="D60" s="2"/>
      <c r="E60" s="2"/>
      <c r="F60" s="2"/>
      <c r="G60" s="2"/>
      <c r="H60" s="2"/>
      <c r="I60" s="2"/>
      <c r="J60" s="2"/>
      <c r="K60" s="2"/>
      <c r="L60" s="2"/>
      <c r="M60" s="2"/>
      <c r="N60" s="2"/>
      <c r="O60" s="2"/>
      <c r="P60" s="2"/>
      <c r="Q60" s="2"/>
      <c r="R60" s="2"/>
      <c r="S60" s="2"/>
      <c r="T60" s="2"/>
      <c r="U60" s="2"/>
      <c r="V60" s="2"/>
    </row>
    <row r="61" spans="2:26" x14ac:dyDescent="0.2">
      <c r="B61" s="19"/>
      <c r="C61" s="2"/>
      <c r="D61" s="2"/>
      <c r="E61" s="2"/>
      <c r="F61" s="2"/>
      <c r="G61" s="2"/>
      <c r="H61" s="2"/>
      <c r="I61" s="2"/>
      <c r="J61" s="2"/>
      <c r="K61" s="2"/>
      <c r="L61" s="2"/>
      <c r="M61" s="2"/>
      <c r="N61" s="2"/>
      <c r="O61" s="2"/>
      <c r="P61" s="2"/>
      <c r="Q61" s="2"/>
      <c r="R61" s="2"/>
      <c r="S61" s="2"/>
      <c r="T61" s="2"/>
      <c r="U61" s="2"/>
      <c r="V61" s="2"/>
    </row>
    <row r="62" spans="2:26" x14ac:dyDescent="0.2">
      <c r="B62" s="19"/>
      <c r="C62" s="2"/>
      <c r="D62" s="2"/>
      <c r="E62" s="2"/>
      <c r="F62" s="2"/>
      <c r="G62" s="2"/>
      <c r="H62" s="2"/>
      <c r="I62" s="2"/>
      <c r="J62" s="2"/>
      <c r="K62" s="2"/>
      <c r="L62" s="2"/>
      <c r="M62" s="2"/>
      <c r="N62" s="2"/>
      <c r="O62" s="2"/>
      <c r="P62" s="2"/>
      <c r="Q62" s="2"/>
      <c r="R62" s="2"/>
      <c r="S62" s="2"/>
      <c r="T62" s="2"/>
      <c r="U62" s="2"/>
      <c r="V62" s="2"/>
    </row>
    <row r="63" spans="2:26" x14ac:dyDescent="0.2">
      <c r="B63" s="19"/>
      <c r="C63" s="2"/>
      <c r="D63" s="2"/>
      <c r="E63" s="2"/>
      <c r="F63" s="2"/>
      <c r="G63" s="2"/>
      <c r="H63" s="2"/>
      <c r="I63" s="2"/>
      <c r="J63" s="2"/>
      <c r="K63" s="2"/>
      <c r="L63" s="2"/>
      <c r="M63" s="2"/>
      <c r="N63" s="2"/>
      <c r="O63" s="2"/>
      <c r="P63" s="2"/>
      <c r="Q63" s="2"/>
      <c r="R63" s="2"/>
      <c r="S63" s="2"/>
      <c r="T63" s="2"/>
      <c r="U63" s="2"/>
      <c r="V63" s="2"/>
    </row>
    <row r="64" spans="2:26" x14ac:dyDescent="0.2">
      <c r="B64" s="19"/>
      <c r="C64" s="2"/>
      <c r="D64" s="2"/>
      <c r="E64" s="2"/>
      <c r="F64" s="2"/>
      <c r="G64" s="2"/>
      <c r="H64" s="2"/>
      <c r="I64" s="2"/>
      <c r="J64" s="2"/>
      <c r="K64" s="2"/>
      <c r="L64" s="2"/>
      <c r="M64" s="2"/>
      <c r="N64" s="2"/>
      <c r="O64" s="2"/>
      <c r="P64" s="2"/>
      <c r="Q64" s="2"/>
      <c r="R64" s="2"/>
      <c r="S64" s="2"/>
      <c r="T64" s="2"/>
      <c r="U64" s="2"/>
      <c r="V64" s="2"/>
    </row>
    <row r="65" spans="2:22" x14ac:dyDescent="0.2">
      <c r="B65" s="19"/>
      <c r="C65" s="2"/>
      <c r="D65" s="2"/>
      <c r="E65" s="2"/>
      <c r="F65" s="2"/>
      <c r="G65" s="2"/>
      <c r="H65" s="2"/>
      <c r="I65" s="2"/>
      <c r="J65" s="2"/>
      <c r="K65" s="2"/>
      <c r="L65" s="2"/>
      <c r="M65" s="2"/>
      <c r="N65" s="2"/>
      <c r="O65" s="2"/>
      <c r="P65" s="2"/>
      <c r="Q65" s="2"/>
      <c r="R65" s="2"/>
      <c r="S65" s="2"/>
      <c r="T65" s="2"/>
      <c r="U65" s="2"/>
      <c r="V65" s="2"/>
    </row>
    <row r="66" spans="2:22" x14ac:dyDescent="0.2">
      <c r="B66" s="19"/>
      <c r="C66" s="2"/>
      <c r="D66" s="2"/>
      <c r="E66" s="2"/>
      <c r="F66" s="2"/>
      <c r="G66" s="2"/>
      <c r="H66" s="2"/>
      <c r="I66" s="2"/>
      <c r="J66" s="2"/>
      <c r="K66" s="2"/>
      <c r="L66" s="2"/>
      <c r="M66" s="2"/>
      <c r="N66" s="2"/>
      <c r="O66" s="2"/>
      <c r="P66" s="2"/>
      <c r="Q66" s="2"/>
      <c r="R66" s="2"/>
      <c r="S66" s="2"/>
      <c r="T66" s="2"/>
      <c r="U66" s="2"/>
      <c r="V66" s="2"/>
    </row>
    <row r="67" spans="2:22" x14ac:dyDescent="0.2">
      <c r="B67" s="19"/>
      <c r="C67" s="2"/>
      <c r="D67" s="2"/>
      <c r="E67" s="2"/>
      <c r="F67" s="2"/>
      <c r="G67" s="2"/>
      <c r="H67" s="2"/>
      <c r="I67" s="2"/>
      <c r="J67" s="2"/>
      <c r="K67" s="2"/>
      <c r="L67" s="2"/>
      <c r="M67" s="2"/>
      <c r="N67" s="2"/>
      <c r="O67" s="2"/>
      <c r="P67" s="2"/>
      <c r="Q67" s="2"/>
      <c r="R67" s="2"/>
      <c r="S67" s="2"/>
      <c r="T67" s="2"/>
      <c r="U67" s="2"/>
      <c r="V67" s="2"/>
    </row>
    <row r="68" spans="2:22" x14ac:dyDescent="0.2">
      <c r="B68" s="19"/>
      <c r="C68" s="2"/>
      <c r="D68" s="2"/>
      <c r="E68" s="2"/>
      <c r="F68" s="2"/>
      <c r="G68" s="2"/>
      <c r="H68" s="2"/>
      <c r="I68" s="2"/>
      <c r="J68" s="2"/>
      <c r="K68" s="2"/>
      <c r="L68" s="2"/>
      <c r="M68" s="2"/>
      <c r="N68" s="2"/>
      <c r="O68" s="2"/>
      <c r="P68" s="2"/>
      <c r="Q68" s="2"/>
      <c r="R68" s="2"/>
      <c r="S68" s="2"/>
      <c r="T68" s="2"/>
      <c r="U68" s="2"/>
      <c r="V68" s="2"/>
    </row>
    <row r="69" spans="2:22" x14ac:dyDescent="0.2">
      <c r="B69" s="19"/>
      <c r="C69" s="2"/>
      <c r="D69" s="2"/>
      <c r="E69" s="2"/>
      <c r="F69" s="2"/>
      <c r="G69" s="2"/>
      <c r="H69" s="2"/>
      <c r="I69" s="2"/>
      <c r="J69" s="2"/>
      <c r="K69" s="2"/>
      <c r="L69" s="2"/>
      <c r="M69" s="2"/>
      <c r="N69" s="2"/>
      <c r="O69" s="2"/>
      <c r="P69" s="2"/>
      <c r="Q69" s="2"/>
      <c r="R69" s="2"/>
      <c r="S69" s="2"/>
      <c r="T69" s="2"/>
      <c r="U69" s="2"/>
      <c r="V69" s="2"/>
    </row>
    <row r="70" spans="2:22" x14ac:dyDescent="0.2">
      <c r="B70" s="19"/>
      <c r="C70" s="2"/>
      <c r="D70" s="2"/>
      <c r="E70" s="2"/>
      <c r="F70" s="2"/>
      <c r="G70" s="2"/>
      <c r="H70" s="2"/>
      <c r="I70" s="2"/>
      <c r="J70" s="2"/>
      <c r="K70" s="2"/>
      <c r="L70" s="2"/>
      <c r="M70" s="2"/>
      <c r="N70" s="2"/>
      <c r="O70" s="2"/>
      <c r="P70" s="2"/>
      <c r="Q70" s="2"/>
      <c r="R70" s="2"/>
      <c r="S70" s="2"/>
      <c r="T70" s="2"/>
      <c r="U70" s="2"/>
      <c r="V70" s="2"/>
    </row>
    <row r="71" spans="2:22" x14ac:dyDescent="0.2">
      <c r="B71" s="19"/>
      <c r="C71" s="2"/>
      <c r="D71" s="2"/>
      <c r="E71" s="2"/>
      <c r="F71" s="2"/>
      <c r="G71" s="2"/>
      <c r="H71" s="2"/>
      <c r="I71" s="2"/>
      <c r="J71" s="2"/>
      <c r="K71" s="2"/>
      <c r="L71" s="2"/>
      <c r="M71" s="2"/>
      <c r="N71" s="2"/>
      <c r="O71" s="2"/>
      <c r="P71" s="2"/>
      <c r="Q71" s="2"/>
      <c r="R71" s="2"/>
      <c r="S71" s="2"/>
      <c r="T71" s="2"/>
      <c r="U71" s="2"/>
      <c r="V71" s="2"/>
    </row>
    <row r="72" spans="2:22" x14ac:dyDescent="0.2">
      <c r="B72" s="19"/>
      <c r="C72" s="2"/>
      <c r="D72" s="2"/>
      <c r="E72" s="2"/>
      <c r="F72" s="2"/>
      <c r="G72" s="2"/>
      <c r="H72" s="2"/>
      <c r="I72" s="2"/>
      <c r="J72" s="2"/>
      <c r="K72" s="2"/>
      <c r="L72" s="2"/>
      <c r="M72" s="2"/>
      <c r="N72" s="2"/>
      <c r="O72" s="2"/>
      <c r="P72" s="2"/>
      <c r="Q72" s="2"/>
      <c r="R72" s="2"/>
      <c r="S72" s="2"/>
      <c r="T72" s="2"/>
      <c r="U72" s="2"/>
      <c r="V72" s="2"/>
    </row>
    <row r="73" spans="2:22" x14ac:dyDescent="0.2">
      <c r="B73" s="19"/>
      <c r="C73" s="2"/>
      <c r="D73" s="2"/>
      <c r="E73" s="2"/>
      <c r="F73" s="2"/>
      <c r="G73" s="2"/>
      <c r="H73" s="2"/>
      <c r="I73" s="2"/>
      <c r="J73" s="2"/>
      <c r="K73" s="2"/>
      <c r="L73" s="2"/>
      <c r="M73" s="2"/>
      <c r="N73" s="2"/>
      <c r="O73" s="2"/>
      <c r="P73" s="2"/>
      <c r="Q73" s="2"/>
      <c r="R73" s="2"/>
      <c r="S73" s="2"/>
      <c r="T73" s="2"/>
      <c r="U73" s="2"/>
      <c r="V73" s="2"/>
    </row>
    <row r="74" spans="2:22" x14ac:dyDescent="0.2">
      <c r="B74" s="19"/>
      <c r="C74" s="2"/>
      <c r="D74" s="2"/>
      <c r="E74" s="2"/>
      <c r="F74" s="2"/>
      <c r="G74" s="2"/>
      <c r="H74" s="2"/>
      <c r="I74" s="2"/>
      <c r="J74" s="2"/>
      <c r="K74" s="2"/>
      <c r="L74" s="2"/>
      <c r="M74" s="2"/>
      <c r="N74" s="2"/>
      <c r="O74" s="2"/>
      <c r="P74" s="2"/>
      <c r="Q74" s="2"/>
      <c r="R74" s="2"/>
      <c r="S74" s="2"/>
      <c r="T74" s="2"/>
      <c r="U74" s="2"/>
      <c r="V74" s="2"/>
    </row>
    <row r="75" spans="2:22" x14ac:dyDescent="0.2">
      <c r="B75" s="19"/>
      <c r="C75" s="2"/>
      <c r="D75" s="2"/>
      <c r="E75" s="2"/>
      <c r="F75" s="2"/>
      <c r="G75" s="2"/>
      <c r="H75" s="2"/>
      <c r="I75" s="2"/>
      <c r="J75" s="2"/>
      <c r="K75" s="2"/>
      <c r="L75" s="2"/>
      <c r="M75" s="2"/>
      <c r="N75" s="2"/>
      <c r="O75" s="2"/>
      <c r="P75" s="2"/>
      <c r="Q75" s="2"/>
      <c r="R75" s="2"/>
      <c r="S75" s="2"/>
      <c r="T75" s="2"/>
      <c r="U75" s="2"/>
      <c r="V75" s="2"/>
    </row>
    <row r="76" spans="2:22" x14ac:dyDescent="0.2">
      <c r="B76" s="19"/>
      <c r="C76" s="2"/>
      <c r="D76" s="2"/>
      <c r="E76" s="2"/>
      <c r="F76" s="2"/>
      <c r="G76" s="2"/>
      <c r="H76" s="2"/>
      <c r="I76" s="2"/>
      <c r="J76" s="2"/>
      <c r="K76" s="2"/>
      <c r="L76" s="2"/>
      <c r="M76" s="2"/>
      <c r="N76" s="2"/>
      <c r="O76" s="2"/>
      <c r="P76" s="2"/>
      <c r="Q76" s="2"/>
      <c r="R76" s="2"/>
      <c r="S76" s="2"/>
      <c r="T76" s="2"/>
      <c r="U76" s="2"/>
      <c r="V76" s="2"/>
    </row>
    <row r="77" spans="2:22" x14ac:dyDescent="0.2">
      <c r="B77" s="19"/>
      <c r="C77" s="2"/>
      <c r="D77" s="2"/>
      <c r="E77" s="2"/>
      <c r="F77" s="2"/>
      <c r="G77" s="2"/>
      <c r="H77" s="2"/>
      <c r="I77" s="2"/>
      <c r="J77" s="2"/>
      <c r="K77" s="2"/>
      <c r="L77" s="2"/>
      <c r="M77" s="2"/>
      <c r="N77" s="2"/>
      <c r="O77" s="2"/>
      <c r="P77" s="2"/>
      <c r="Q77" s="2"/>
      <c r="R77" s="2"/>
      <c r="S77" s="2"/>
      <c r="T77" s="2"/>
      <c r="U77" s="2"/>
      <c r="V77" s="2"/>
    </row>
    <row r="78" spans="2:22" x14ac:dyDescent="0.2">
      <c r="B78" s="19"/>
      <c r="C78" s="2"/>
      <c r="D78" s="2"/>
      <c r="E78" s="2"/>
      <c r="F78" s="2"/>
      <c r="G78" s="2"/>
      <c r="H78" s="2"/>
      <c r="I78" s="2"/>
      <c r="J78" s="2"/>
      <c r="K78" s="2"/>
      <c r="L78" s="2"/>
      <c r="M78" s="2"/>
      <c r="N78" s="2"/>
      <c r="O78" s="2"/>
      <c r="P78" s="2"/>
      <c r="Q78" s="2"/>
      <c r="R78" s="2"/>
      <c r="S78" s="2"/>
      <c r="T78" s="2"/>
      <c r="U78" s="2"/>
      <c r="V78" s="2"/>
    </row>
    <row r="79" spans="2:22" x14ac:dyDescent="0.2">
      <c r="B79" s="19"/>
      <c r="C79" s="2"/>
      <c r="D79" s="2"/>
      <c r="E79" s="2"/>
      <c r="F79" s="2"/>
      <c r="G79" s="2"/>
      <c r="H79" s="2"/>
      <c r="I79" s="2"/>
      <c r="J79" s="2"/>
      <c r="K79" s="2"/>
      <c r="L79" s="2"/>
      <c r="M79" s="2"/>
      <c r="N79" s="2"/>
      <c r="O79" s="2"/>
      <c r="P79" s="2"/>
      <c r="Q79" s="2"/>
      <c r="R79" s="2"/>
      <c r="S79" s="2"/>
      <c r="T79" s="2"/>
      <c r="U79" s="2"/>
      <c r="V79" s="2"/>
    </row>
    <row r="80" spans="2:22" x14ac:dyDescent="0.2">
      <c r="B80" s="19"/>
      <c r="C80" s="2"/>
      <c r="D80" s="2"/>
      <c r="E80" s="2"/>
      <c r="F80" s="2"/>
      <c r="G80" s="2"/>
      <c r="H80" s="2"/>
      <c r="I80" s="2"/>
      <c r="J80" s="2"/>
      <c r="K80" s="2"/>
      <c r="L80" s="2"/>
      <c r="M80" s="2"/>
      <c r="N80" s="2"/>
      <c r="O80" s="2"/>
      <c r="P80" s="2"/>
      <c r="Q80" s="2"/>
      <c r="R80" s="2"/>
      <c r="S80" s="2"/>
      <c r="T80" s="2"/>
      <c r="U80" s="2"/>
      <c r="V80" s="2"/>
    </row>
    <row r="81" spans="2:22" x14ac:dyDescent="0.2">
      <c r="B81" s="19"/>
      <c r="C81" s="2"/>
      <c r="D81" s="2"/>
      <c r="E81" s="2"/>
      <c r="F81" s="2"/>
      <c r="G81" s="2"/>
      <c r="H81" s="2"/>
      <c r="I81" s="2"/>
      <c r="J81" s="2"/>
      <c r="K81" s="2"/>
      <c r="L81" s="2"/>
      <c r="M81" s="2"/>
      <c r="N81" s="2"/>
      <c r="O81" s="2"/>
      <c r="P81" s="2"/>
      <c r="Q81" s="2"/>
      <c r="R81" s="2"/>
      <c r="S81" s="2"/>
      <c r="T81" s="2"/>
      <c r="U81" s="2"/>
      <c r="V81" s="2"/>
    </row>
    <row r="82" spans="2:22" x14ac:dyDescent="0.2">
      <c r="B82" s="19"/>
      <c r="C82" s="2"/>
      <c r="D82" s="2"/>
      <c r="E82" s="2"/>
      <c r="F82" s="2"/>
      <c r="G82" s="2"/>
      <c r="H82" s="2"/>
      <c r="I82" s="2"/>
      <c r="J82" s="2"/>
      <c r="K82" s="2"/>
      <c r="L82" s="2"/>
      <c r="M82" s="2"/>
      <c r="N82" s="2"/>
      <c r="O82" s="2"/>
      <c r="P82" s="2"/>
      <c r="Q82" s="2"/>
      <c r="R82" s="2"/>
      <c r="S82" s="2"/>
      <c r="T82" s="2"/>
      <c r="U82" s="2"/>
      <c r="V82" s="2"/>
    </row>
    <row r="83" spans="2:22" x14ac:dyDescent="0.2">
      <c r="B83" s="19"/>
      <c r="C83" s="2"/>
      <c r="D83" s="2"/>
      <c r="E83" s="2"/>
      <c r="F83" s="2"/>
      <c r="G83" s="2"/>
      <c r="H83" s="2"/>
      <c r="I83" s="2"/>
      <c r="J83" s="2"/>
      <c r="K83" s="2"/>
      <c r="L83" s="2"/>
      <c r="M83" s="2"/>
      <c r="N83" s="2"/>
      <c r="O83" s="2"/>
      <c r="P83" s="2"/>
      <c r="Q83" s="2"/>
      <c r="R83" s="2"/>
      <c r="S83" s="2"/>
      <c r="T83" s="2"/>
      <c r="U83" s="2"/>
      <c r="V83" s="2"/>
    </row>
    <row r="84" spans="2:22" x14ac:dyDescent="0.2">
      <c r="B84" s="19"/>
      <c r="C84" s="2"/>
      <c r="D84" s="2"/>
      <c r="E84" s="2"/>
      <c r="F84" s="2"/>
      <c r="G84" s="2"/>
      <c r="H84" s="2"/>
      <c r="I84" s="2"/>
      <c r="J84" s="2"/>
      <c r="K84" s="2"/>
      <c r="L84" s="2"/>
      <c r="M84" s="2"/>
      <c r="N84" s="2"/>
      <c r="O84" s="2"/>
      <c r="P84" s="2"/>
      <c r="Q84" s="2"/>
      <c r="R84" s="2"/>
      <c r="S84" s="2"/>
      <c r="T84" s="2"/>
      <c r="U84" s="2"/>
      <c r="V84" s="2"/>
    </row>
    <row r="85" spans="2:22" x14ac:dyDescent="0.2">
      <c r="B85" s="19"/>
      <c r="C85" s="2"/>
      <c r="D85" s="2"/>
      <c r="E85" s="2"/>
      <c r="F85" s="2"/>
      <c r="G85" s="2"/>
      <c r="H85" s="2"/>
      <c r="I85" s="2"/>
      <c r="J85" s="2"/>
      <c r="K85" s="2"/>
      <c r="L85" s="2"/>
      <c r="M85" s="2"/>
      <c r="N85" s="2"/>
      <c r="O85" s="2"/>
      <c r="P85" s="2"/>
      <c r="Q85" s="2"/>
      <c r="R85" s="2"/>
      <c r="S85" s="2"/>
      <c r="T85" s="2"/>
      <c r="U85" s="2"/>
      <c r="V85" s="2"/>
    </row>
    <row r="86" spans="2:22" x14ac:dyDescent="0.2">
      <c r="B86" s="19"/>
      <c r="C86" s="2"/>
      <c r="D86" s="2"/>
      <c r="E86" s="2"/>
      <c r="F86" s="2"/>
      <c r="G86" s="2"/>
      <c r="H86" s="2"/>
      <c r="I86" s="2"/>
      <c r="J86" s="2"/>
      <c r="K86" s="2"/>
      <c r="L86" s="2"/>
      <c r="M86" s="2"/>
      <c r="N86" s="2"/>
      <c r="O86" s="2"/>
      <c r="P86" s="2"/>
      <c r="Q86" s="2"/>
      <c r="R86" s="2"/>
      <c r="S86" s="2"/>
      <c r="T86" s="2"/>
      <c r="U86" s="2"/>
      <c r="V86" s="2"/>
    </row>
    <row r="87" spans="2:22" x14ac:dyDescent="0.2">
      <c r="B87" s="19"/>
      <c r="C87" s="2"/>
      <c r="D87" s="2"/>
      <c r="E87" s="2"/>
      <c r="F87" s="2"/>
      <c r="G87" s="2"/>
      <c r="H87" s="2"/>
      <c r="I87" s="2"/>
      <c r="J87" s="2"/>
      <c r="K87" s="2"/>
      <c r="L87" s="2"/>
      <c r="M87" s="2"/>
      <c r="N87" s="2"/>
      <c r="O87" s="2"/>
      <c r="P87" s="2"/>
      <c r="Q87" s="2"/>
      <c r="R87" s="2"/>
      <c r="S87" s="2"/>
      <c r="T87" s="2"/>
      <c r="U87" s="2"/>
      <c r="V87" s="2"/>
    </row>
    <row r="88" spans="2:22" x14ac:dyDescent="0.2">
      <c r="B88" s="19"/>
      <c r="C88" s="2"/>
      <c r="D88" s="2"/>
      <c r="E88" s="2"/>
      <c r="F88" s="2"/>
      <c r="G88" s="2"/>
      <c r="H88" s="2"/>
      <c r="I88" s="2"/>
      <c r="J88" s="2"/>
      <c r="K88" s="2"/>
      <c r="L88" s="2"/>
      <c r="M88" s="2"/>
      <c r="N88" s="2"/>
      <c r="O88" s="2"/>
      <c r="P88" s="2"/>
      <c r="Q88" s="2"/>
      <c r="R88" s="2"/>
      <c r="S88" s="2"/>
      <c r="T88" s="2"/>
      <c r="U88" s="2"/>
      <c r="V88" s="2"/>
    </row>
    <row r="89" spans="2:22" x14ac:dyDescent="0.2">
      <c r="B89" s="19"/>
      <c r="C89" s="2"/>
      <c r="D89" s="2"/>
      <c r="E89" s="2"/>
      <c r="F89" s="2"/>
      <c r="G89" s="2"/>
      <c r="H89" s="2"/>
      <c r="I89" s="2"/>
      <c r="J89" s="2"/>
      <c r="K89" s="2"/>
      <c r="L89" s="2"/>
      <c r="M89" s="2"/>
      <c r="N89" s="2"/>
      <c r="O89" s="2"/>
      <c r="P89" s="2"/>
      <c r="Q89" s="2"/>
      <c r="R89" s="2"/>
      <c r="S89" s="2"/>
      <c r="T89" s="2"/>
      <c r="U89" s="2"/>
      <c r="V89" s="2"/>
    </row>
    <row r="90" spans="2:22" x14ac:dyDescent="0.2">
      <c r="B90" s="19"/>
      <c r="C90" s="2"/>
      <c r="D90" s="2"/>
      <c r="E90" s="2"/>
      <c r="F90" s="2"/>
      <c r="G90" s="2"/>
      <c r="H90" s="2"/>
      <c r="I90" s="2"/>
      <c r="J90" s="2"/>
      <c r="K90" s="2"/>
      <c r="L90" s="2"/>
      <c r="M90" s="2"/>
      <c r="N90" s="2"/>
      <c r="O90" s="2"/>
      <c r="P90" s="2"/>
      <c r="Q90" s="2"/>
      <c r="R90" s="2"/>
      <c r="S90" s="2"/>
      <c r="T90" s="2"/>
      <c r="U90" s="2"/>
      <c r="V90" s="2"/>
    </row>
    <row r="91" spans="2:22" x14ac:dyDescent="0.2">
      <c r="B91" s="19"/>
      <c r="C91" s="2"/>
      <c r="D91" s="2"/>
      <c r="E91" s="2"/>
      <c r="F91" s="2"/>
      <c r="G91" s="2"/>
      <c r="H91" s="2"/>
      <c r="I91" s="2"/>
      <c r="J91" s="2"/>
      <c r="K91" s="2"/>
      <c r="L91" s="2"/>
      <c r="M91" s="2"/>
      <c r="N91" s="2"/>
      <c r="O91" s="2"/>
      <c r="P91" s="2"/>
      <c r="Q91" s="2"/>
      <c r="R91" s="2"/>
      <c r="S91" s="2"/>
      <c r="T91" s="2"/>
      <c r="U91" s="2"/>
      <c r="V91" s="2"/>
    </row>
    <row r="92" spans="2:22" x14ac:dyDescent="0.2">
      <c r="B92" s="19"/>
      <c r="C92" s="2"/>
      <c r="D92" s="2"/>
      <c r="E92" s="2"/>
      <c r="F92" s="2"/>
      <c r="G92" s="2"/>
      <c r="H92" s="2"/>
      <c r="I92" s="2"/>
      <c r="J92" s="2"/>
      <c r="K92" s="2"/>
      <c r="L92" s="2"/>
      <c r="M92" s="2"/>
      <c r="N92" s="2"/>
      <c r="O92" s="2"/>
      <c r="P92" s="2"/>
      <c r="Q92" s="2"/>
      <c r="R92" s="2"/>
      <c r="S92" s="2"/>
      <c r="T92" s="2"/>
      <c r="U92" s="2"/>
      <c r="V92" s="2"/>
    </row>
    <row r="93" spans="2:22" x14ac:dyDescent="0.2">
      <c r="B93" s="19"/>
      <c r="C93" s="2"/>
      <c r="D93" s="2"/>
      <c r="E93" s="2"/>
      <c r="F93" s="2"/>
      <c r="G93" s="2"/>
      <c r="H93" s="2"/>
      <c r="I93" s="2"/>
      <c r="J93" s="2"/>
      <c r="K93" s="2"/>
      <c r="L93" s="2"/>
      <c r="M93" s="2"/>
      <c r="N93" s="2"/>
      <c r="O93" s="2"/>
      <c r="P93" s="2"/>
      <c r="Q93" s="2"/>
      <c r="R93" s="2"/>
      <c r="S93" s="2"/>
      <c r="T93" s="2"/>
      <c r="U93" s="2"/>
      <c r="V93" s="2"/>
    </row>
    <row r="94" spans="2:22" x14ac:dyDescent="0.2">
      <c r="B94" s="19"/>
      <c r="C94" s="2"/>
      <c r="D94" s="2"/>
      <c r="E94" s="2"/>
      <c r="F94" s="2"/>
      <c r="G94" s="2"/>
      <c r="H94" s="2"/>
      <c r="I94" s="2"/>
      <c r="J94" s="2"/>
      <c r="K94" s="2"/>
      <c r="L94" s="2"/>
      <c r="M94" s="2"/>
      <c r="N94" s="2"/>
      <c r="O94" s="2"/>
      <c r="P94" s="2"/>
      <c r="Q94" s="2"/>
      <c r="R94" s="2"/>
      <c r="S94" s="2"/>
      <c r="T94" s="2"/>
      <c r="U94" s="2"/>
      <c r="V94" s="2"/>
    </row>
    <row r="95" spans="2:22" x14ac:dyDescent="0.2">
      <c r="B95" s="19"/>
      <c r="C95" s="2"/>
      <c r="D95" s="2"/>
      <c r="E95" s="2"/>
      <c r="F95" s="2"/>
      <c r="G95" s="2"/>
      <c r="H95" s="2"/>
      <c r="I95" s="2"/>
      <c r="J95" s="2"/>
      <c r="K95" s="2"/>
      <c r="L95" s="2"/>
      <c r="M95" s="2"/>
      <c r="N95" s="2"/>
      <c r="O95" s="2"/>
      <c r="P95" s="2"/>
      <c r="Q95" s="2"/>
      <c r="R95" s="2"/>
      <c r="S95" s="2"/>
      <c r="T95" s="2"/>
      <c r="U95" s="2"/>
      <c r="V95" s="2"/>
    </row>
    <row r="96" spans="2:22" x14ac:dyDescent="0.2">
      <c r="B96" s="19"/>
      <c r="C96" s="2"/>
      <c r="D96" s="2"/>
      <c r="E96" s="2"/>
      <c r="F96" s="2"/>
      <c r="G96" s="2"/>
      <c r="H96" s="2"/>
      <c r="I96" s="2"/>
      <c r="J96" s="2"/>
      <c r="K96" s="2"/>
      <c r="L96" s="2"/>
      <c r="M96" s="2"/>
      <c r="N96" s="2"/>
      <c r="O96" s="2"/>
      <c r="P96" s="2"/>
      <c r="Q96" s="2"/>
      <c r="R96" s="2"/>
      <c r="S96" s="2"/>
      <c r="T96" s="2"/>
      <c r="U96" s="2"/>
      <c r="V96" s="2"/>
    </row>
    <row r="97" spans="2:22" x14ac:dyDescent="0.2">
      <c r="B97" s="19"/>
      <c r="C97" s="2"/>
      <c r="D97" s="2"/>
      <c r="E97" s="2"/>
      <c r="F97" s="2"/>
      <c r="G97" s="2"/>
      <c r="H97" s="2"/>
      <c r="I97" s="2"/>
      <c r="J97" s="2"/>
      <c r="K97" s="2"/>
      <c r="L97" s="2"/>
      <c r="M97" s="2"/>
      <c r="N97" s="2"/>
      <c r="O97" s="2"/>
      <c r="P97" s="2"/>
      <c r="Q97" s="2"/>
      <c r="R97" s="2"/>
      <c r="S97" s="2"/>
      <c r="T97" s="2"/>
      <c r="U97" s="2"/>
      <c r="V97" s="2"/>
    </row>
  </sheetData>
  <mergeCells count="6">
    <mergeCell ref="W15:Z15"/>
    <mergeCell ref="S15:V15"/>
    <mergeCell ref="C15:F15"/>
    <mergeCell ref="G15:J15"/>
    <mergeCell ref="K15:N15"/>
    <mergeCell ref="O15:R15"/>
  </mergeCells>
  <hyperlinks>
    <hyperlink ref="C18" r:id="rId1"/>
    <hyperlink ref="E17" r:id="rId2"/>
    <hyperlink ref="C19" r:id="rId3"/>
    <hyperlink ref="G17" r:id="rId4"/>
    <hyperlink ref="I17" r:id="rId5"/>
    <hyperlink ref="C20" r:id="rId6"/>
    <hyperlink ref="C21" r:id="rId7"/>
    <hyperlink ref="C22" r:id="rId8"/>
    <hyperlink ref="C23" r:id="rId9"/>
    <hyperlink ref="C24" r:id="rId10"/>
    <hyperlink ref="C25" r:id="rId11"/>
    <hyperlink ref="E18" r:id="rId12"/>
    <hyperlink ref="K17" r:id="rId13"/>
    <hyperlink ref="M17" r:id="rId14"/>
    <hyperlink ref="G18" r:id="rId15"/>
    <hyperlink ref="E19" r:id="rId16"/>
    <hyperlink ref="E20" r:id="rId17"/>
    <hyperlink ref="E21" r:id="rId18"/>
    <hyperlink ref="E22" r:id="rId19"/>
    <hyperlink ref="E23" r:id="rId20"/>
    <hyperlink ref="E24" r:id="rId21"/>
    <hyperlink ref="E25" r:id="rId22"/>
    <hyperlink ref="G19" r:id="rId23"/>
    <hyperlink ref="G20" r:id="rId24"/>
    <hyperlink ref="G21:G25" r:id="rId25" display="K:\3. Web Channels\2. Artwork Documents\Artwork Templates\1. Templates\Perfect Bound Booklet\350gsm Silk Cover - 150gsm Silk Inner\A5\A5-Portrait\A5_Double_Perfect Bound_44pp_Portrait"/>
    <hyperlink ref="G21" r:id="rId26"/>
    <hyperlink ref="G22" r:id="rId27"/>
    <hyperlink ref="G23" r:id="rId28"/>
    <hyperlink ref="G24" r:id="rId29"/>
    <hyperlink ref="G25" r:id="rId30"/>
    <hyperlink ref="I18" r:id="rId31"/>
    <hyperlink ref="I19" r:id="rId32"/>
    <hyperlink ref="I20" r:id="rId33"/>
    <hyperlink ref="I21" r:id="rId34"/>
    <hyperlink ref="I22" r:id="rId35"/>
    <hyperlink ref="I23" r:id="rId36"/>
    <hyperlink ref="I24" r:id="rId37"/>
    <hyperlink ref="I25" r:id="rId38"/>
    <hyperlink ref="K18" r:id="rId39"/>
    <hyperlink ref="K19" r:id="rId40"/>
    <hyperlink ref="K20" r:id="rId41"/>
    <hyperlink ref="K21" r:id="rId42"/>
    <hyperlink ref="K22" r:id="rId43"/>
    <hyperlink ref="K23" r:id="rId44"/>
    <hyperlink ref="K24" r:id="rId45"/>
    <hyperlink ref="K25" r:id="rId46"/>
    <hyperlink ref="C17" r:id="rId47" tooltip="A4 40pp Portrait"/>
    <hyperlink ref="C26" r:id="rId48"/>
    <hyperlink ref="C27" r:id="rId49"/>
    <hyperlink ref="C28" r:id="rId50"/>
    <hyperlink ref="C29" r:id="rId51"/>
    <hyperlink ref="C30" r:id="rId52"/>
    <hyperlink ref="C31" r:id="rId53"/>
    <hyperlink ref="C32" r:id="rId54"/>
    <hyperlink ref="C34" r:id="rId55"/>
    <hyperlink ref="C35" r:id="rId56"/>
    <hyperlink ref="C36" r:id="rId57"/>
    <hyperlink ref="C37" r:id="rId58"/>
    <hyperlink ref="C38" r:id="rId59"/>
    <hyperlink ref="C39" r:id="rId60"/>
    <hyperlink ref="C40" r:id="rId61"/>
    <hyperlink ref="C41" r:id="rId62"/>
    <hyperlink ref="C42" r:id="rId63"/>
    <hyperlink ref="C43" r:id="rId64"/>
    <hyperlink ref="C44" r:id="rId65"/>
    <hyperlink ref="C45" r:id="rId66"/>
    <hyperlink ref="C46" r:id="rId67"/>
    <hyperlink ref="C47" r:id="rId68"/>
    <hyperlink ref="C48" r:id="rId69"/>
    <hyperlink ref="C49" r:id="rId70"/>
    <hyperlink ref="C50" r:id="rId71"/>
    <hyperlink ref="C51" r:id="rId72"/>
    <hyperlink ref="C52" r:id="rId73"/>
    <hyperlink ref="C53" r:id="rId74"/>
    <hyperlink ref="C54" r:id="rId75"/>
    <hyperlink ref="C55" r:id="rId76"/>
    <hyperlink ref="C56" r:id="rId77"/>
    <hyperlink ref="C57" r:id="rId78"/>
    <hyperlink ref="E26" r:id="rId79"/>
    <hyperlink ref="E27" r:id="rId80"/>
    <hyperlink ref="E28" r:id="rId81"/>
    <hyperlink ref="E29" r:id="rId82"/>
    <hyperlink ref="E30" r:id="rId83"/>
    <hyperlink ref="E31" r:id="rId84"/>
    <hyperlink ref="E32" r:id="rId85"/>
    <hyperlink ref="E33" r:id="rId86"/>
    <hyperlink ref="E34" r:id="rId87"/>
    <hyperlink ref="E35" r:id="rId88"/>
    <hyperlink ref="E36" r:id="rId89"/>
    <hyperlink ref="E37" r:id="rId90"/>
    <hyperlink ref="E38" r:id="rId91"/>
    <hyperlink ref="E39" r:id="rId92"/>
    <hyperlink ref="E40" r:id="rId93"/>
    <hyperlink ref="E41" r:id="rId94"/>
    <hyperlink ref="E42" r:id="rId95"/>
    <hyperlink ref="E43" r:id="rId96"/>
    <hyperlink ref="E44" r:id="rId97"/>
    <hyperlink ref="E45" r:id="rId98"/>
    <hyperlink ref="E46" r:id="rId99"/>
    <hyperlink ref="E47" r:id="rId100"/>
    <hyperlink ref="E48" r:id="rId101"/>
    <hyperlink ref="E49" r:id="rId102"/>
    <hyperlink ref="E50" r:id="rId103"/>
    <hyperlink ref="E51" r:id="rId104"/>
    <hyperlink ref="E52" r:id="rId105"/>
    <hyperlink ref="E53" r:id="rId106"/>
    <hyperlink ref="E54" r:id="rId107"/>
    <hyperlink ref="E55" r:id="rId108"/>
    <hyperlink ref="E56" r:id="rId109"/>
    <hyperlink ref="E57" r:id="rId110"/>
    <hyperlink ref="G26" r:id="rId111"/>
    <hyperlink ref="G27" r:id="rId112"/>
    <hyperlink ref="G28" r:id="rId113"/>
    <hyperlink ref="G29" r:id="rId114"/>
    <hyperlink ref="G30" r:id="rId115"/>
    <hyperlink ref="G31" r:id="rId116"/>
    <hyperlink ref="G32" r:id="rId117"/>
    <hyperlink ref="G33" r:id="rId118"/>
    <hyperlink ref="G34" r:id="rId119"/>
    <hyperlink ref="G35" r:id="rId120"/>
    <hyperlink ref="G36" r:id="rId121"/>
    <hyperlink ref="G37" r:id="rId122"/>
    <hyperlink ref="G38" r:id="rId123"/>
    <hyperlink ref="G39" r:id="rId124"/>
    <hyperlink ref="G40" r:id="rId125"/>
    <hyperlink ref="G41" r:id="rId126"/>
    <hyperlink ref="G42" r:id="rId127"/>
    <hyperlink ref="G43" r:id="rId128"/>
    <hyperlink ref="G44" r:id="rId129"/>
    <hyperlink ref="G45" r:id="rId130"/>
    <hyperlink ref="G46" r:id="rId131"/>
    <hyperlink ref="G47" r:id="rId132"/>
    <hyperlink ref="G48" r:id="rId133"/>
    <hyperlink ref="G49" r:id="rId134"/>
    <hyperlink ref="G50" r:id="rId135"/>
    <hyperlink ref="G51" r:id="rId136"/>
    <hyperlink ref="G52" r:id="rId137"/>
    <hyperlink ref="G53" r:id="rId138"/>
    <hyperlink ref="G54" r:id="rId139"/>
    <hyperlink ref="G55" r:id="rId140"/>
    <hyperlink ref="G56" r:id="rId141"/>
    <hyperlink ref="G57" r:id="rId142"/>
    <hyperlink ref="I26" r:id="rId143"/>
    <hyperlink ref="I27" r:id="rId144"/>
    <hyperlink ref="I28" r:id="rId145"/>
    <hyperlink ref="I29" r:id="rId146"/>
    <hyperlink ref="I30" r:id="rId147"/>
    <hyperlink ref="I31" r:id="rId148"/>
    <hyperlink ref="I32" r:id="rId149"/>
    <hyperlink ref="I33" r:id="rId150"/>
    <hyperlink ref="I34" r:id="rId151"/>
    <hyperlink ref="I35" r:id="rId152"/>
    <hyperlink ref="I36" r:id="rId153"/>
    <hyperlink ref="I37" r:id="rId154"/>
    <hyperlink ref="I38" r:id="rId155"/>
    <hyperlink ref="I39" r:id="rId156"/>
    <hyperlink ref="I40" r:id="rId157"/>
    <hyperlink ref="I41" r:id="rId158"/>
    <hyperlink ref="I42" r:id="rId159"/>
    <hyperlink ref="I43" r:id="rId160"/>
    <hyperlink ref="I44" r:id="rId161"/>
    <hyperlink ref="I45" r:id="rId162"/>
    <hyperlink ref="I46" r:id="rId163"/>
    <hyperlink ref="I47" r:id="rId164"/>
    <hyperlink ref="I48" r:id="rId165"/>
    <hyperlink ref="I49" r:id="rId166"/>
    <hyperlink ref="I50" r:id="rId167"/>
    <hyperlink ref="I51" r:id="rId168"/>
    <hyperlink ref="I52" r:id="rId169"/>
    <hyperlink ref="I53" r:id="rId170"/>
    <hyperlink ref="I54" r:id="rId171"/>
    <hyperlink ref="I55" r:id="rId172"/>
    <hyperlink ref="I56" r:id="rId173"/>
    <hyperlink ref="I57" r:id="rId174"/>
    <hyperlink ref="K26" r:id="rId175"/>
    <hyperlink ref="K27" r:id="rId176"/>
    <hyperlink ref="K28" r:id="rId177"/>
    <hyperlink ref="K29" r:id="rId178"/>
    <hyperlink ref="K30" r:id="rId179"/>
    <hyperlink ref="K31" r:id="rId180"/>
    <hyperlink ref="K32" r:id="rId181"/>
    <hyperlink ref="K33" r:id="rId182"/>
    <hyperlink ref="K34" r:id="rId183"/>
    <hyperlink ref="K35" r:id="rId184"/>
    <hyperlink ref="K36" r:id="rId185"/>
    <hyperlink ref="K37" r:id="rId186"/>
    <hyperlink ref="K38" r:id="rId187"/>
    <hyperlink ref="K39" r:id="rId188"/>
    <hyperlink ref="K40" r:id="rId189"/>
    <hyperlink ref="K41" r:id="rId190"/>
    <hyperlink ref="K42" r:id="rId191"/>
    <hyperlink ref="K43" r:id="rId192"/>
    <hyperlink ref="K44" r:id="rId193"/>
    <hyperlink ref="K45" r:id="rId194"/>
    <hyperlink ref="K46" r:id="rId195"/>
    <hyperlink ref="K47" r:id="rId196"/>
    <hyperlink ref="K48" r:id="rId197"/>
    <hyperlink ref="K49" r:id="rId198"/>
    <hyperlink ref="K50" r:id="rId199"/>
    <hyperlink ref="K51" r:id="rId200"/>
    <hyperlink ref="K52" r:id="rId201"/>
    <hyperlink ref="K53" r:id="rId202"/>
    <hyperlink ref="K54" r:id="rId203"/>
    <hyperlink ref="K55" r:id="rId204"/>
    <hyperlink ref="K56" r:id="rId205"/>
    <hyperlink ref="K57" r:id="rId206"/>
    <hyperlink ref="M18" r:id="rId207"/>
    <hyperlink ref="M19" r:id="rId208"/>
    <hyperlink ref="M20" r:id="rId209"/>
    <hyperlink ref="M21" r:id="rId210"/>
    <hyperlink ref="M22" r:id="rId211"/>
    <hyperlink ref="M23" r:id="rId212"/>
    <hyperlink ref="M24" r:id="rId213"/>
    <hyperlink ref="M25" r:id="rId214"/>
    <hyperlink ref="M26" r:id="rId215"/>
    <hyperlink ref="M27" r:id="rId216"/>
    <hyperlink ref="M28" r:id="rId217"/>
    <hyperlink ref="M29" r:id="rId218"/>
    <hyperlink ref="M30" r:id="rId219"/>
    <hyperlink ref="M31" r:id="rId220"/>
    <hyperlink ref="M32" r:id="rId221"/>
    <hyperlink ref="M33" r:id="rId222"/>
    <hyperlink ref="M34" r:id="rId223"/>
    <hyperlink ref="M35" r:id="rId224"/>
    <hyperlink ref="M36" r:id="rId225"/>
    <hyperlink ref="M37" r:id="rId226"/>
    <hyperlink ref="M38" r:id="rId227"/>
    <hyperlink ref="M39" r:id="rId228"/>
    <hyperlink ref="M40" r:id="rId229"/>
    <hyperlink ref="M41" r:id="rId230"/>
    <hyperlink ref="M42" r:id="rId231"/>
    <hyperlink ref="M43" r:id="rId232"/>
    <hyperlink ref="M44" r:id="rId233"/>
    <hyperlink ref="M45" r:id="rId234"/>
    <hyperlink ref="M46" r:id="rId235"/>
    <hyperlink ref="M47" r:id="rId236"/>
    <hyperlink ref="M48" r:id="rId237"/>
    <hyperlink ref="M49" r:id="rId238"/>
    <hyperlink ref="M50" r:id="rId239"/>
    <hyperlink ref="M51" r:id="rId240"/>
    <hyperlink ref="M52" r:id="rId241"/>
    <hyperlink ref="M53" r:id="rId242"/>
    <hyperlink ref="M54" r:id="rId243"/>
    <hyperlink ref="M55" r:id="rId244"/>
    <hyperlink ref="M56" r:id="rId245"/>
    <hyperlink ref="M57" r:id="rId246"/>
    <hyperlink ref="O17" r:id="rId247"/>
    <hyperlink ref="O18" r:id="rId248"/>
    <hyperlink ref="O19" r:id="rId249"/>
    <hyperlink ref="O20" r:id="rId250"/>
    <hyperlink ref="O21" r:id="rId251"/>
    <hyperlink ref="O22" r:id="rId252"/>
    <hyperlink ref="O23" r:id="rId253"/>
    <hyperlink ref="O24" r:id="rId254"/>
    <hyperlink ref="O25" r:id="rId255"/>
    <hyperlink ref="O26" r:id="rId256"/>
    <hyperlink ref="O27" r:id="rId257"/>
    <hyperlink ref="O28" r:id="rId258"/>
    <hyperlink ref="O29" r:id="rId259"/>
    <hyperlink ref="O30" r:id="rId260"/>
    <hyperlink ref="O31" r:id="rId261"/>
    <hyperlink ref="O32" r:id="rId262"/>
    <hyperlink ref="O33" r:id="rId263"/>
    <hyperlink ref="O34" r:id="rId264"/>
    <hyperlink ref="O35" r:id="rId265"/>
    <hyperlink ref="O36" r:id="rId266"/>
    <hyperlink ref="O37" r:id="rId267"/>
    <hyperlink ref="O38" r:id="rId268"/>
    <hyperlink ref="O39" r:id="rId269"/>
    <hyperlink ref="O40" r:id="rId270"/>
    <hyperlink ref="O41" r:id="rId271"/>
    <hyperlink ref="O42" r:id="rId272"/>
    <hyperlink ref="O43" r:id="rId273"/>
    <hyperlink ref="O44" r:id="rId274"/>
    <hyperlink ref="O45" r:id="rId275"/>
    <hyperlink ref="O46" r:id="rId276"/>
    <hyperlink ref="O47" r:id="rId277"/>
    <hyperlink ref="O48" r:id="rId278"/>
    <hyperlink ref="O49" r:id="rId279"/>
    <hyperlink ref="O50" r:id="rId280"/>
    <hyperlink ref="O51" r:id="rId281"/>
    <hyperlink ref="O52" r:id="rId282"/>
    <hyperlink ref="O53" r:id="rId283"/>
    <hyperlink ref="O54" r:id="rId284"/>
    <hyperlink ref="O55" r:id="rId285"/>
    <hyperlink ref="O56" r:id="rId286"/>
    <hyperlink ref="O57" r:id="rId287"/>
    <hyperlink ref="C33" r:id="rId288"/>
    <hyperlink ref="S17" r:id="rId289"/>
    <hyperlink ref="S18" r:id="rId290"/>
    <hyperlink ref="S19" r:id="rId291"/>
    <hyperlink ref="S20" r:id="rId292"/>
    <hyperlink ref="S21" r:id="rId293"/>
    <hyperlink ref="S22" r:id="rId294"/>
    <hyperlink ref="S23" r:id="rId295"/>
    <hyperlink ref="S24" r:id="rId296"/>
    <hyperlink ref="S25" r:id="rId297"/>
    <hyperlink ref="S26" r:id="rId298"/>
    <hyperlink ref="S27" r:id="rId299"/>
    <hyperlink ref="S28" r:id="rId300"/>
    <hyperlink ref="S29" r:id="rId301"/>
    <hyperlink ref="S30" r:id="rId302"/>
    <hyperlink ref="S31" r:id="rId303"/>
    <hyperlink ref="S32" r:id="rId304"/>
    <hyperlink ref="S33" r:id="rId305"/>
    <hyperlink ref="S34" r:id="rId306"/>
    <hyperlink ref="S35" r:id="rId307"/>
    <hyperlink ref="S36" r:id="rId308"/>
    <hyperlink ref="S37" r:id="rId309"/>
    <hyperlink ref="S38" r:id="rId310"/>
    <hyperlink ref="S39" r:id="rId311"/>
    <hyperlink ref="S40" r:id="rId312"/>
    <hyperlink ref="S41" r:id="rId313"/>
    <hyperlink ref="S42" r:id="rId314"/>
    <hyperlink ref="S43" r:id="rId315"/>
    <hyperlink ref="S44" r:id="rId316"/>
    <hyperlink ref="S45" r:id="rId317"/>
    <hyperlink ref="S46" r:id="rId318"/>
    <hyperlink ref="S47" r:id="rId319"/>
    <hyperlink ref="S48" r:id="rId320"/>
    <hyperlink ref="S49" r:id="rId321"/>
    <hyperlink ref="S50" r:id="rId322"/>
    <hyperlink ref="S51" r:id="rId323"/>
    <hyperlink ref="S52" r:id="rId324"/>
    <hyperlink ref="S53" r:id="rId325"/>
    <hyperlink ref="S54" r:id="rId326"/>
    <hyperlink ref="S55" r:id="rId327"/>
    <hyperlink ref="S56" r:id="rId328"/>
    <hyperlink ref="S57" r:id="rId329"/>
    <hyperlink ref="U17" r:id="rId330"/>
    <hyperlink ref="U18" r:id="rId331"/>
    <hyperlink ref="U19" r:id="rId332"/>
    <hyperlink ref="U20" r:id="rId333"/>
    <hyperlink ref="U21" r:id="rId334"/>
    <hyperlink ref="U22" r:id="rId335"/>
    <hyperlink ref="U23" r:id="rId336"/>
    <hyperlink ref="U24" r:id="rId337"/>
    <hyperlink ref="U25" r:id="rId338"/>
    <hyperlink ref="U26" r:id="rId339"/>
    <hyperlink ref="U27" r:id="rId340"/>
    <hyperlink ref="U28" r:id="rId341"/>
    <hyperlink ref="U29" r:id="rId342"/>
    <hyperlink ref="U30" r:id="rId343"/>
    <hyperlink ref="U31" r:id="rId344"/>
    <hyperlink ref="U32" r:id="rId345"/>
    <hyperlink ref="U33" r:id="rId346"/>
    <hyperlink ref="U34" r:id="rId347"/>
    <hyperlink ref="U35" r:id="rId348"/>
    <hyperlink ref="U36" r:id="rId349"/>
    <hyperlink ref="U37" r:id="rId350"/>
    <hyperlink ref="U38" r:id="rId351"/>
    <hyperlink ref="U39" r:id="rId352"/>
    <hyperlink ref="U40" r:id="rId353"/>
    <hyperlink ref="U41" r:id="rId354"/>
    <hyperlink ref="U42" r:id="rId355"/>
    <hyperlink ref="U43" r:id="rId356"/>
    <hyperlink ref="U44" r:id="rId357"/>
    <hyperlink ref="U45" r:id="rId358"/>
    <hyperlink ref="U46" r:id="rId359"/>
    <hyperlink ref="U47" r:id="rId360"/>
    <hyperlink ref="U48" r:id="rId361"/>
    <hyperlink ref="U49" r:id="rId362"/>
    <hyperlink ref="U50" r:id="rId363"/>
    <hyperlink ref="U51" r:id="rId364"/>
    <hyperlink ref="U52" r:id="rId365"/>
    <hyperlink ref="U53" r:id="rId366"/>
    <hyperlink ref="U54" r:id="rId367"/>
    <hyperlink ref="U55" r:id="rId368"/>
    <hyperlink ref="U56" r:id="rId369"/>
    <hyperlink ref="U57" r:id="rId370"/>
    <hyperlink ref="W17" r:id="rId371"/>
    <hyperlink ref="W18" r:id="rId372"/>
    <hyperlink ref="W19" r:id="rId373"/>
    <hyperlink ref="W20" r:id="rId374"/>
    <hyperlink ref="W21" r:id="rId375"/>
    <hyperlink ref="W22" r:id="rId376"/>
    <hyperlink ref="W23" r:id="rId377"/>
    <hyperlink ref="W24" r:id="rId378"/>
    <hyperlink ref="W25" r:id="rId379"/>
    <hyperlink ref="W26" r:id="rId380"/>
    <hyperlink ref="W27" r:id="rId381"/>
    <hyperlink ref="W28" r:id="rId382"/>
    <hyperlink ref="W29" r:id="rId383"/>
    <hyperlink ref="W30" r:id="rId384"/>
    <hyperlink ref="W31" r:id="rId385"/>
    <hyperlink ref="W32" r:id="rId386"/>
    <hyperlink ref="W33" r:id="rId387"/>
    <hyperlink ref="W34" r:id="rId388"/>
    <hyperlink ref="W35" r:id="rId389"/>
    <hyperlink ref="W36" r:id="rId390"/>
    <hyperlink ref="W37" r:id="rId391"/>
    <hyperlink ref="W38" r:id="rId392"/>
    <hyperlink ref="W39" r:id="rId393"/>
    <hyperlink ref="W40" r:id="rId394"/>
    <hyperlink ref="W41" r:id="rId395"/>
    <hyperlink ref="W42" r:id="rId396"/>
    <hyperlink ref="W43" r:id="rId397"/>
    <hyperlink ref="W44" r:id="rId398"/>
    <hyperlink ref="W45" r:id="rId399"/>
    <hyperlink ref="W46" r:id="rId400"/>
    <hyperlink ref="W47" r:id="rId401"/>
    <hyperlink ref="W48" r:id="rId402"/>
    <hyperlink ref="W49" r:id="rId403"/>
    <hyperlink ref="W50" r:id="rId404"/>
    <hyperlink ref="W51" r:id="rId405"/>
    <hyperlink ref="W52" r:id="rId406"/>
    <hyperlink ref="W53" r:id="rId407"/>
    <hyperlink ref="W54" r:id="rId408"/>
    <hyperlink ref="W55" r:id="rId409"/>
    <hyperlink ref="W56" r:id="rId410"/>
    <hyperlink ref="W57" r:id="rId411"/>
    <hyperlink ref="Y17" r:id="rId412"/>
    <hyperlink ref="Y18" r:id="rId413"/>
    <hyperlink ref="Y19" r:id="rId414"/>
    <hyperlink ref="Y20" r:id="rId415"/>
    <hyperlink ref="Y21" r:id="rId416"/>
    <hyperlink ref="Y22" r:id="rId417"/>
    <hyperlink ref="Y23" r:id="rId418"/>
    <hyperlink ref="Y24" r:id="rId419"/>
    <hyperlink ref="Y25" r:id="rId420"/>
    <hyperlink ref="Y26" r:id="rId421"/>
    <hyperlink ref="Y27" r:id="rId422"/>
    <hyperlink ref="Y28" r:id="rId423"/>
    <hyperlink ref="Y29" r:id="rId424"/>
    <hyperlink ref="Y30" r:id="rId425"/>
    <hyperlink ref="Y31" r:id="rId426"/>
    <hyperlink ref="Y32" r:id="rId427"/>
    <hyperlink ref="Y33" r:id="rId428"/>
    <hyperlink ref="Y34" r:id="rId429"/>
    <hyperlink ref="Y35" r:id="rId430"/>
    <hyperlink ref="Y36" r:id="rId431"/>
    <hyperlink ref="Y37" r:id="rId432"/>
    <hyperlink ref="Y38" r:id="rId433"/>
    <hyperlink ref="Y39" r:id="rId434"/>
    <hyperlink ref="Y40" r:id="rId435"/>
    <hyperlink ref="Y41" r:id="rId436"/>
    <hyperlink ref="Y42" r:id="rId437"/>
    <hyperlink ref="Y43" r:id="rId438"/>
    <hyperlink ref="Y44" r:id="rId439"/>
    <hyperlink ref="Y45" r:id="rId440"/>
    <hyperlink ref="Y46" r:id="rId441"/>
    <hyperlink ref="Y47" r:id="rId442"/>
    <hyperlink ref="Y48" r:id="rId443"/>
    <hyperlink ref="Y49" r:id="rId444"/>
    <hyperlink ref="Y50" r:id="rId445"/>
    <hyperlink ref="Y51" r:id="rId446"/>
    <hyperlink ref="Y52" r:id="rId447"/>
    <hyperlink ref="Y53" r:id="rId448"/>
    <hyperlink ref="Y54" r:id="rId449"/>
    <hyperlink ref="Y55" r:id="rId450"/>
    <hyperlink ref="Y56" r:id="rId451"/>
    <hyperlink ref="Y57" r:id="rId452"/>
  </hyperlinks>
  <pageMargins left="0.7" right="0.7" top="0.75" bottom="0.75" header="0.3" footer="0.3"/>
  <pageSetup paperSize="9" orientation="portrait" horizontalDpi="1200" verticalDpi="1200" r:id="rId453"/>
</worksheet>
</file>

<file path=xl/worksheets/sheet4.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5"/>
  <dimension ref="B5:S37"/>
  <sheetViews>
    <sheetView zoomScale="70" zoomScaleNormal="70" workbookViewId="0">
      <selection activeCell="J26" sqref="J26"/>
    </sheetView>
  </sheetViews>
  <sheetFormatPr defaultRowHeight="15" x14ac:dyDescent="0.2"/>
  <cols>
    <col min="2" max="2" width="10" customWidth="1"/>
  </cols>
  <sheetData>
    <row r="5" spans="2:19" ht="15.75" thickBot="1" x14ac:dyDescent="0.25"/>
    <row r="6" spans="2:19" ht="15" customHeight="1" thickBot="1" x14ac:dyDescent="0.25">
      <c r="B6" s="95" t="s">
        <v>582</v>
      </c>
      <c r="C6" s="96" t="s">
        <v>591</v>
      </c>
      <c r="D6" s="96" t="s">
        <v>592</v>
      </c>
      <c r="E6" s="186" t="s">
        <v>12</v>
      </c>
      <c r="F6" s="187"/>
      <c r="G6" s="96" t="s">
        <v>591</v>
      </c>
      <c r="H6" s="97" t="s">
        <v>592</v>
      </c>
      <c r="J6" s="109" t="s">
        <v>617</v>
      </c>
      <c r="K6" s="110" t="s">
        <v>618</v>
      </c>
      <c r="L6" s="110" t="s">
        <v>589</v>
      </c>
      <c r="M6" s="111" t="s">
        <v>590</v>
      </c>
      <c r="O6" s="128" t="s">
        <v>582</v>
      </c>
      <c r="P6" s="115" t="s">
        <v>600</v>
      </c>
      <c r="Q6" s="115" t="s">
        <v>598</v>
      </c>
      <c r="R6" s="115" t="s">
        <v>601</v>
      </c>
      <c r="S6" s="129" t="s">
        <v>599</v>
      </c>
    </row>
    <row r="7" spans="2:19" ht="15" customHeight="1" thickBot="1" x14ac:dyDescent="0.25">
      <c r="B7" s="93" t="s">
        <v>583</v>
      </c>
      <c r="C7" s="94">
        <v>1189</v>
      </c>
      <c r="D7" s="94">
        <v>841</v>
      </c>
      <c r="E7" s="94">
        <f>IF('Size Calculator'!F11="portrait",'Data 4'!C7,'Data 4'!D7)</f>
        <v>1189</v>
      </c>
      <c r="F7" s="146">
        <f>IF('Size Calculator'!F11="portrait",'Data 4'!D7,'Data 4'!C7)</f>
        <v>841</v>
      </c>
      <c r="G7" s="109">
        <f>IF('Size Calculator'!B11="a0",'Data 4'!E7,IF('Size Calculator'!B11="a1",'Data 4'!E8,IF('Size Calculator'!B11="a2",'Data 4'!E9,IF('Size Calculator'!B11="a3",'Data 4'!E10,IF('Size Calculator'!B11="a4",'Data 4'!E11,IF('Size Calculator'!B11="a5",'Data 4'!E12,IF('Size Calculator'!B11="a6",'Data 4'!E13,IF('Size Calculator'!B11="a7",'Data 4'!E14,IF('Size Calculator'!B11="dl",'Data 4'!E15,IF('Size Calculator'!B11="bc",'Data 4'!E16,IF('Size Calculator'!B11="55x55",'Data 4'!E17,IF('Size Calculator'!B11="148x148",'Data 4'!E18,IF('Size Calculator'!B11="210x210",'Data 4'!E19,IF('Size Calculator'!B11="37x37",'Data 4'!E20))))))))))))))</f>
        <v>1189</v>
      </c>
      <c r="H7" s="111">
        <f>IF('Size Calculator'!B11="a0",'Data 4'!F7,IF('Size Calculator'!B11="a1",'Data 4'!F8,IF('Size Calculator'!B11="a2",'Data 4'!F9,IF('Size Calculator'!B11="a3",'Data 4'!F10,IF('Size Calculator'!B11="a4",'Data 4'!F11,IF('Size Calculator'!B11="a5",'Data 4'!F12,IF('Size Calculator'!B11="a6",'Data 4'!F13,IF('Size Calculator'!B11="a7",'Data 4'!F14,IF('Size Calculator'!B11="dl",'Data 4'!F15,IF('Size Calculator'!B11="bc",'Data 4'!F16,IF('Size Calculator'!B11="55x55",'Data 4'!F17,IF('Size Calculator'!B11="148x148",'Data 4'!F18,IF('Size Calculator'!B11="210x210",'Data 4'!F19,IF('Size Calculator'!B11="37x37",'Data 4'!F20))))))))))))))</f>
        <v>841</v>
      </c>
      <c r="J7" s="7"/>
      <c r="K7" s="7"/>
      <c r="L7" s="7"/>
      <c r="M7" s="7"/>
      <c r="O7" s="130" t="s">
        <v>583</v>
      </c>
      <c r="P7" s="133" t="s">
        <v>602</v>
      </c>
      <c r="Q7" s="134" t="str">
        <f>IF('Size Calculator'!B11="a0",HYPERLINK('Data 4'!P7),'Data 4'!Q8)</f>
        <v>..\..\..\3. Web Channels\2. Artwork Documents\Artwork Templates\1. Templates\Flat flyers and posters\A0\IP</v>
      </c>
      <c r="R7" s="133" t="s">
        <v>616</v>
      </c>
      <c r="S7" s="135" t="str">
        <f>IF('Size Calculator'!B11="a0",HYPERLINK('Data 4'!R7),'Data 4'!S8)</f>
        <v>..\..\..\3. Web Channels\2. Artwork Documents\Artwork Templates\1. Templates\Flat flyers and posters\A0\Route One</v>
      </c>
    </row>
    <row r="8" spans="2:19" ht="15" customHeight="1" thickBot="1" x14ac:dyDescent="0.25">
      <c r="B8" s="90" t="s">
        <v>584</v>
      </c>
      <c r="C8" s="70">
        <v>841</v>
      </c>
      <c r="D8" s="70">
        <v>594</v>
      </c>
      <c r="E8" s="70">
        <f>IF('Size Calculator'!F12="portrait",'Data 4'!D8,'Data 4'!C8)</f>
        <v>841</v>
      </c>
      <c r="F8" s="70">
        <f>IF('Size Calculator'!F12="portrait",'Data 4'!C8,'Data 4'!D8)</f>
        <v>594</v>
      </c>
      <c r="G8" s="94"/>
      <c r="H8" s="116"/>
      <c r="J8" s="106" t="str">
        <f>('Data 4'!J12)&amp;"mm"</f>
        <v>1189mm</v>
      </c>
      <c r="K8" s="107" t="str">
        <f>('Data 4'!K12)&amp;"mm"</f>
        <v>841mm</v>
      </c>
      <c r="L8" s="107" t="str">
        <f>(('Data 4'!J12)+6)&amp;"mm"</f>
        <v>1195mm</v>
      </c>
      <c r="M8" s="108" t="str">
        <f>('Data 4'!K12+6)&amp;"mm"</f>
        <v>847mm</v>
      </c>
      <c r="O8" s="131" t="s">
        <v>584</v>
      </c>
      <c r="P8" s="136" t="s">
        <v>603</v>
      </c>
      <c r="Q8" s="137">
        <f>IF('Size Calculator'!B11="a1",HYPERLINK('Data 4'!P8),'Data 4'!Q9)</f>
        <v>0</v>
      </c>
      <c r="R8" s="137"/>
      <c r="S8" s="138"/>
    </row>
    <row r="9" spans="2:19" ht="15" customHeight="1" thickBot="1" x14ac:dyDescent="0.25">
      <c r="B9" s="90" t="s">
        <v>585</v>
      </c>
      <c r="C9" s="70">
        <v>594</v>
      </c>
      <c r="D9" s="70">
        <v>420</v>
      </c>
      <c r="E9" s="70">
        <f>IF('Size Calculator'!F13="portrait",'Data 4'!D9,'Data 4'!C9)</f>
        <v>594</v>
      </c>
      <c r="F9" s="70">
        <f>IF('Size Calculator'!F12="portrait",'Data 4'!C9,'Data 4'!D9)</f>
        <v>420</v>
      </c>
      <c r="G9" s="70"/>
      <c r="H9" s="104"/>
      <c r="J9" s="112" t="str">
        <f>IF(J12="N/A","N/A",('Data 4'!J12)&amp;"mm")</f>
        <v>1189mm</v>
      </c>
      <c r="K9" s="113" t="str">
        <f>IF(K12="N/A","N/A",('Data 4'!K12)&amp;"mm")</f>
        <v>841mm</v>
      </c>
      <c r="L9" s="113" t="str">
        <f>IF(J12="N/A","N/A",(('Data 4'!J12)+6)&amp;"mm")</f>
        <v>1195mm</v>
      </c>
      <c r="M9" s="114" t="str">
        <f>IF(K12="N/A","N/A",('Data 4'!K12+6)&amp;"mm")</f>
        <v>847mm</v>
      </c>
      <c r="O9" s="131" t="s">
        <v>585</v>
      </c>
      <c r="P9" s="136" t="s">
        <v>604</v>
      </c>
      <c r="Q9" s="137">
        <f>IF('Size Calculator'!B11="a2",HYPERLINK('Data 4'!P9),'Data 4'!Q10)</f>
        <v>0</v>
      </c>
      <c r="R9" s="137"/>
      <c r="S9" s="138"/>
    </row>
    <row r="10" spans="2:19" ht="15" customHeight="1" x14ac:dyDescent="0.2">
      <c r="B10" s="90" t="s">
        <v>586</v>
      </c>
      <c r="C10" s="70">
        <v>420</v>
      </c>
      <c r="D10" s="70">
        <v>297</v>
      </c>
      <c r="E10" s="70">
        <f>IF('Size Calculator'!F14="portrait",'Data 4'!D10,'Data 4'!C10)</f>
        <v>420</v>
      </c>
      <c r="F10" s="70">
        <f>IF('Size Calculator'!F13="portrait",'Data 4'!C10,'Data 4'!D10)</f>
        <v>297</v>
      </c>
      <c r="G10" s="70"/>
      <c r="H10" s="104"/>
      <c r="J10" s="7"/>
      <c r="K10" s="7"/>
      <c r="L10" s="7"/>
      <c r="M10" s="7"/>
      <c r="O10" s="131" t="s">
        <v>586</v>
      </c>
      <c r="P10" s="136" t="s">
        <v>605</v>
      </c>
      <c r="Q10" s="137">
        <f>IF('Size Calculator'!B11="a3",HYPERLINK('Data 4'!P10),'Data 4'!Q11)</f>
        <v>0</v>
      </c>
      <c r="R10" s="137"/>
      <c r="S10" s="138"/>
    </row>
    <row r="11" spans="2:19" ht="15" customHeight="1" thickBot="1" x14ac:dyDescent="0.25">
      <c r="B11" s="90" t="s">
        <v>63</v>
      </c>
      <c r="C11" s="70">
        <v>297</v>
      </c>
      <c r="D11" s="70">
        <v>210</v>
      </c>
      <c r="E11" s="70">
        <f>IF('Size Calculator'!F15="portrait",'Data 4'!D11,'Data 4'!C11)</f>
        <v>297</v>
      </c>
      <c r="F11" s="70">
        <f>IF('Size Calculator'!F15="portrait",'Data 4'!C11,'Data 4'!D11)</f>
        <v>210</v>
      </c>
      <c r="G11" s="70"/>
      <c r="H11" s="104"/>
      <c r="J11" s="118"/>
      <c r="K11" s="6"/>
      <c r="L11" s="118"/>
      <c r="M11" s="118"/>
      <c r="O11" s="131" t="s">
        <v>63</v>
      </c>
      <c r="P11" s="136" t="s">
        <v>606</v>
      </c>
      <c r="Q11" s="137">
        <f>IF('Size Calculator'!B11="a4",HYPERLINK('Data 4'!P11),'Data 4'!Q12)</f>
        <v>0</v>
      </c>
      <c r="R11" s="137"/>
      <c r="S11" s="138"/>
    </row>
    <row r="12" spans="2:19" ht="15" customHeight="1" thickBot="1" x14ac:dyDescent="0.25">
      <c r="B12" s="90" t="s">
        <v>64</v>
      </c>
      <c r="C12" s="70">
        <v>210</v>
      </c>
      <c r="D12" s="70">
        <v>148</v>
      </c>
      <c r="E12" s="70">
        <f>IF('Size Calculator'!F16="portrait",'Data 4'!D12,'Data 4'!C12)</f>
        <v>210</v>
      </c>
      <c r="F12" s="70">
        <f>IF('Size Calculator'!F15="portrait",'Data 4'!C12,'Data 4'!D12)</f>
        <v>148</v>
      </c>
      <c r="G12" s="70"/>
      <c r="H12" s="104"/>
      <c r="J12" s="119">
        <f>IF('Size Calculator'!E11="no-fold",'Data 4'!G7,IF('Size Calculator'!E11="single-fold",'Data 4'!G23))</f>
        <v>1189</v>
      </c>
      <c r="K12" s="120">
        <f>IF('Size Calculator'!E11="no-fold",'Data 4'!H7,IF('Size Calculator'!E11="single-fold",'Data 4'!H23))</f>
        <v>841</v>
      </c>
      <c r="L12" s="121"/>
      <c r="M12" s="122"/>
      <c r="O12" s="131" t="s">
        <v>64</v>
      </c>
      <c r="P12" s="136" t="s">
        <v>607</v>
      </c>
      <c r="Q12" s="137">
        <f>IF('Size Calculator'!B11="a5",HYPERLINK('Data 4'!P12),'Data 4'!Q13)</f>
        <v>0</v>
      </c>
      <c r="R12" s="137"/>
      <c r="S12" s="138"/>
    </row>
    <row r="13" spans="2:19" ht="15" customHeight="1" thickBot="1" x14ac:dyDescent="0.25">
      <c r="B13" s="90" t="s">
        <v>65</v>
      </c>
      <c r="C13" s="70">
        <v>148</v>
      </c>
      <c r="D13" s="70">
        <v>105</v>
      </c>
      <c r="E13" s="70">
        <f>IF('Size Calculator'!F17="portrait",'Data 4'!D13,'Data 4'!C13)</f>
        <v>148</v>
      </c>
      <c r="F13" s="70">
        <f>IF('Size Calculator'!F16="portrait",'Data 4'!C13,'Data 4'!D13)</f>
        <v>105</v>
      </c>
      <c r="G13" s="70"/>
      <c r="H13" s="104"/>
      <c r="J13" s="7"/>
      <c r="K13" s="7"/>
      <c r="L13" s="7"/>
      <c r="M13" s="7"/>
      <c r="O13" s="131" t="s">
        <v>65</v>
      </c>
      <c r="P13" s="136" t="s">
        <v>608</v>
      </c>
      <c r="Q13" s="137">
        <f>IF('Size Calculator'!B11="a6",HYPERLINK('Data 4'!P13),'Data 4'!Q14)</f>
        <v>0</v>
      </c>
      <c r="R13" s="137"/>
      <c r="S13" s="138"/>
    </row>
    <row r="14" spans="2:19" ht="15" customHeight="1" thickBot="1" x14ac:dyDescent="0.25">
      <c r="B14" s="90" t="s">
        <v>587</v>
      </c>
      <c r="C14" s="70">
        <v>105</v>
      </c>
      <c r="D14" s="70">
        <v>74</v>
      </c>
      <c r="E14" s="70">
        <f>IF('Size Calculator'!F18="portrait",'Data 4'!D14,'Data 4'!C14)</f>
        <v>105</v>
      </c>
      <c r="F14" s="70">
        <f>IF('Size Calculator'!F17="portrait",'Data 4'!C14,'Data 4'!D14)</f>
        <v>74</v>
      </c>
      <c r="G14" s="70"/>
      <c r="H14" s="104"/>
      <c r="J14" s="123" t="str">
        <f>IF('Size Calculator'!E11="no-fold",HYPERLINK('Data 4'!J16),IF('Size Calculator'!E11="single-fold",HYPERLINK('Data 4'!K16),IF('Size Calculator'!E11="z-fold",HYPERLINK('Data 4'!L16),IF('Size Calculator'!E11="c-fold",HYPERLINK('Data 4'!M16)))))</f>
        <v>..\..\..\3. Web Channels\2. Artwork Documents\Artwork Templates\1. Templates\Flat flyers and posters\A0\IP</v>
      </c>
      <c r="K14" s="121"/>
      <c r="L14" s="121"/>
      <c r="M14" s="122"/>
      <c r="O14" s="131" t="s">
        <v>587</v>
      </c>
      <c r="P14" s="136" t="s">
        <v>609</v>
      </c>
      <c r="Q14" s="137">
        <f>IF('Size Calculator'!B11="a7",HYPERLINK('Data 4'!P14),'Data 4'!Q15)</f>
        <v>0</v>
      </c>
      <c r="R14" s="137"/>
      <c r="S14" s="138"/>
    </row>
    <row r="15" spans="2:19" ht="15" customHeight="1" thickBot="1" x14ac:dyDescent="0.25">
      <c r="B15" s="90" t="s">
        <v>66</v>
      </c>
      <c r="C15" s="70">
        <v>210</v>
      </c>
      <c r="D15" s="70">
        <v>99</v>
      </c>
      <c r="E15" s="70">
        <f>IF('Size Calculator'!F19="portrait",'Data 4'!D15,'Data 4'!C15)</f>
        <v>210</v>
      </c>
      <c r="F15" s="70">
        <f>IF('Size Calculator'!F18="portrait",'Data 4'!C15,'Data 4'!D15)</f>
        <v>99</v>
      </c>
      <c r="G15" s="70"/>
      <c r="H15" s="104"/>
      <c r="J15" s="124"/>
      <c r="K15" s="7"/>
      <c r="L15" s="7"/>
      <c r="M15" s="7"/>
      <c r="O15" s="131" t="s">
        <v>66</v>
      </c>
      <c r="P15" s="136" t="s">
        <v>610</v>
      </c>
      <c r="Q15" s="137">
        <f>IF('Size Calculator'!B11="dl",HYPERLINK('Data 4'!P15),'Data 4'!Q16)</f>
        <v>0</v>
      </c>
      <c r="R15" s="137"/>
      <c r="S15" s="138"/>
    </row>
    <row r="16" spans="2:19" ht="15" customHeight="1" thickBot="1" x14ac:dyDescent="0.25">
      <c r="B16" s="90" t="s">
        <v>593</v>
      </c>
      <c r="C16" s="70">
        <v>85</v>
      </c>
      <c r="D16" s="70">
        <v>55</v>
      </c>
      <c r="E16" s="70">
        <f>IF('Size Calculator'!F20="portrait",'Data 4'!D16,'Data 4'!C16)</f>
        <v>85</v>
      </c>
      <c r="F16" s="70">
        <f>IF('Size Calculator'!F19="portrait",'Data 4'!C16,'Data 4'!D16)</f>
        <v>55</v>
      </c>
      <c r="G16" s="70"/>
      <c r="H16" s="104"/>
      <c r="J16" s="125" t="str">
        <f>IF('Size Calculator'!B8="instantprint",HYPERLINK('Data 4'!Q7),IF('Size Calculator'!B8="route one",HYPERLINK('Data 4'!S7)))</f>
        <v>..\..\..\3. Web Channels\2. Artwork Documents\Artwork Templates\1. Templates\Flat flyers and posters\A0\IP</v>
      </c>
      <c r="K16" s="126" t="str">
        <f>IF('Size Calculator'!B8="instantprint",HYPERLINK('Data 4'!Q29),IF('Size Calculator'!B8="route one",HYPERLINK('Data 4'!S23)))</f>
        <v>N/A</v>
      </c>
      <c r="L16" s="126" t="str">
        <f>IF('Size Calculator'!B8="instantprint",HYPERLINK('Data 4'!J11),IF('Size Calculator'!B8="route one",HYPERLINK('Data 4'!L11)))</f>
        <v/>
      </c>
      <c r="M16" s="127" t="str">
        <f>IF('Size Calculator'!B8="instantprint",HYPERLINK('Data 4'!J11),IF('Size Calculator'!B8="route one",HYPERLINK('Data 4'!L11)))</f>
        <v/>
      </c>
      <c r="O16" s="131" t="s">
        <v>593</v>
      </c>
      <c r="P16" s="136" t="s">
        <v>611</v>
      </c>
      <c r="Q16" s="137">
        <f>IF('Size Calculator'!B11="bc",HYPERLINK('Data 4'!P16),'Data 4'!Q17)</f>
        <v>0</v>
      </c>
      <c r="R16" s="137"/>
      <c r="S16" s="138"/>
    </row>
    <row r="17" spans="2:19" ht="15" customHeight="1" x14ac:dyDescent="0.2">
      <c r="B17" s="90" t="s">
        <v>91</v>
      </c>
      <c r="C17" s="70">
        <v>55</v>
      </c>
      <c r="D17" s="70">
        <v>55</v>
      </c>
      <c r="E17" s="70">
        <f>IF('Size Calculator'!F21="portrait",'Data 4'!D17,'Data 4'!C17)</f>
        <v>55</v>
      </c>
      <c r="F17" s="70">
        <f>IF('Size Calculator'!F20="portrait",'Data 4'!C17,'Data 4'!D17)</f>
        <v>55</v>
      </c>
      <c r="G17" s="70"/>
      <c r="H17" s="104"/>
      <c r="O17" s="131" t="s">
        <v>91</v>
      </c>
      <c r="P17" s="136" t="s">
        <v>612</v>
      </c>
      <c r="Q17" s="137">
        <f>IF('Size Calculator'!B11="55x55",HYPERLINK('Data 4'!P17),'Data 4'!Q18)</f>
        <v>0</v>
      </c>
      <c r="R17" s="137"/>
      <c r="S17" s="138"/>
    </row>
    <row r="18" spans="2:19" ht="15" customHeight="1" x14ac:dyDescent="0.2">
      <c r="B18" s="90" t="s">
        <v>1</v>
      </c>
      <c r="C18" s="70">
        <v>148</v>
      </c>
      <c r="D18" s="70">
        <v>148</v>
      </c>
      <c r="E18" s="70">
        <f>IF('Size Calculator'!F22="portrait",'Data 4'!D18,'Data 4'!C18)</f>
        <v>148</v>
      </c>
      <c r="F18" s="70">
        <f>IF('Size Calculator'!F21="portrait",'Data 4'!C18,'Data 4'!D18)</f>
        <v>148</v>
      </c>
      <c r="G18" s="70"/>
      <c r="H18" s="104"/>
      <c r="O18" s="131" t="s">
        <v>1</v>
      </c>
      <c r="P18" s="136" t="s">
        <v>613</v>
      </c>
      <c r="Q18" s="137">
        <f>IF('Size Calculator'!B11="148x148",HYPERLINK('Data 4'!P18),'Data 4'!Q19)</f>
        <v>0</v>
      </c>
      <c r="R18" s="137"/>
      <c r="S18" s="138"/>
    </row>
    <row r="19" spans="2:19" ht="15" customHeight="1" x14ac:dyDescent="0.2">
      <c r="B19" s="90" t="s">
        <v>2</v>
      </c>
      <c r="C19" s="70">
        <v>210</v>
      </c>
      <c r="D19" s="70">
        <v>210</v>
      </c>
      <c r="E19" s="70">
        <f>IF('Size Calculator'!F23="portrait",'Data 4'!D19,'Data 4'!C19)</f>
        <v>210</v>
      </c>
      <c r="F19" s="70">
        <f>IF('Size Calculator'!F22="portrait",'Data 4'!C19,'Data 4'!D19)</f>
        <v>210</v>
      </c>
      <c r="G19" s="70"/>
      <c r="H19" s="104"/>
      <c r="O19" s="131" t="s">
        <v>2</v>
      </c>
      <c r="P19" s="136" t="s">
        <v>614</v>
      </c>
      <c r="Q19" s="137">
        <f>IF('Size Calculator'!B11="210x210",HYPERLINK('Data 4'!P19),'Data 4'!Q20)</f>
        <v>0</v>
      </c>
      <c r="R19" s="137"/>
      <c r="S19" s="138"/>
    </row>
    <row r="20" spans="2:19" ht="15" customHeight="1" thickBot="1" x14ac:dyDescent="0.25">
      <c r="B20" s="91" t="s">
        <v>597</v>
      </c>
      <c r="C20" s="92">
        <v>37</v>
      </c>
      <c r="D20" s="92">
        <v>37</v>
      </c>
      <c r="E20" s="92">
        <f>IF('Size Calculator'!F24="portrait",'Data 4'!D20,'Data 4'!C20)</f>
        <v>37</v>
      </c>
      <c r="F20" s="92">
        <f>IF('Size Calculator'!F23="portrait",'Data 4'!C20,'Data 4'!D20)</f>
        <v>37</v>
      </c>
      <c r="G20" s="92"/>
      <c r="H20" s="17"/>
      <c r="O20" s="132" t="s">
        <v>597</v>
      </c>
      <c r="P20" s="139" t="s">
        <v>615</v>
      </c>
      <c r="Q20" s="140">
        <f>IF('Size Calculator'!B11="37x37",HYPERLINK('Data 4'!P20),'Data 4'!Q21)</f>
        <v>0</v>
      </c>
      <c r="R20" s="140"/>
      <c r="S20" s="141"/>
    </row>
    <row r="21" spans="2:19" ht="15.75" thickBot="1" x14ac:dyDescent="0.25">
      <c r="O21" s="142"/>
      <c r="P21" s="142"/>
      <c r="Q21" s="142"/>
      <c r="R21" s="142"/>
      <c r="S21" s="142"/>
    </row>
    <row r="22" spans="2:19" ht="15" customHeight="1" thickBot="1" x14ac:dyDescent="0.25">
      <c r="B22" s="95" t="s">
        <v>622</v>
      </c>
      <c r="C22" s="96" t="s">
        <v>623</v>
      </c>
      <c r="D22" s="96" t="s">
        <v>624</v>
      </c>
      <c r="E22" s="96" t="s">
        <v>625</v>
      </c>
      <c r="F22" s="96" t="s">
        <v>626</v>
      </c>
      <c r="G22" s="98" t="s">
        <v>591</v>
      </c>
      <c r="H22" s="99" t="s">
        <v>592</v>
      </c>
      <c r="O22" s="148" t="s">
        <v>582</v>
      </c>
      <c r="P22" s="147" t="s">
        <v>600</v>
      </c>
      <c r="Q22" s="147" t="s">
        <v>598</v>
      </c>
      <c r="R22" s="147" t="s">
        <v>601</v>
      </c>
      <c r="S22" s="149" t="s">
        <v>599</v>
      </c>
    </row>
    <row r="23" spans="2:19" ht="15" customHeight="1" thickBot="1" x14ac:dyDescent="0.25">
      <c r="B23" s="102" t="s">
        <v>583</v>
      </c>
      <c r="C23" s="103" t="s">
        <v>375</v>
      </c>
      <c r="D23" s="103" t="s">
        <v>375</v>
      </c>
      <c r="E23" s="103" t="s">
        <v>375</v>
      </c>
      <c r="F23" s="145" t="s">
        <v>375</v>
      </c>
      <c r="G23" s="143" t="str">
        <f>IF('Size Calculator'!F11="portrait",'Data 4'!G24,IF('Size Calculator'!F11="landscape",'Data 4'!G25))</f>
        <v>N/A</v>
      </c>
      <c r="H23" s="144" t="str">
        <f>IF('Size Calculator'!F11="portrait",'Data 4'!H24,IF('Size Calculator'!F11="landscape",'Data 4'!H25))</f>
        <v>N/A</v>
      </c>
      <c r="O23" s="150" t="s">
        <v>583</v>
      </c>
      <c r="P23" s="103" t="s">
        <v>375</v>
      </c>
      <c r="Q23" s="105" t="str">
        <f>IF('Size Calculator'!B11="a0",HYPERLINK('Data 4'!P23),Q24)</f>
        <v>N/A</v>
      </c>
      <c r="R23" s="103" t="s">
        <v>375</v>
      </c>
      <c r="S23" s="144" t="str">
        <f>IF('Size Calculator'!B11="a0",HYPERLINK('Data 4'!R23),S24)</f>
        <v>N/A</v>
      </c>
    </row>
    <row r="24" spans="2:19" ht="15" customHeight="1" thickBot="1" x14ac:dyDescent="0.25">
      <c r="B24" s="90" t="s">
        <v>584</v>
      </c>
      <c r="C24" s="70" t="s">
        <v>375</v>
      </c>
      <c r="D24" s="70" t="s">
        <v>375</v>
      </c>
      <c r="E24" s="94" t="s">
        <v>375</v>
      </c>
      <c r="F24" s="146" t="s">
        <v>375</v>
      </c>
      <c r="G24" s="93" t="str">
        <f>IF('Size Calculator'!B11="a6",'Data 4'!C29,IF('Size Calculator'!B11="a5",'Data 4'!C28,IF('Size Calculator'!B11="a4",'Data 4'!C27,IF('Size Calculator'!B11="dl",'Data 4'!C31,IF('Size Calculator'!B11="a0",'Data 4'!C23,IF('Size Calculator'!B11="a1",'Data 4'!C24,IF('Size Calculator'!B11="a2",'Data 4'!C25,IF('Size Calculator'!B11="a3",'Data 4'!C26,IF('Size Calculator'!B11="a7",'Data 4'!C30,IF('Size Calculator'!B11="bc",'Data 4'!C32,IF('Size Calculator'!B11="55x55",'Data 4'!C33,IF('Size Calculator'!B11="148x148",'Data 4'!C34,IF('Size Calculator'!B11="210x210",'Data 4'!C35,IF('Size Calculator'!B11="37x37",'Data 4'!C36))))))))))))))</f>
        <v>N/A</v>
      </c>
      <c r="H24" s="116" t="str">
        <f>IF('Size Calculator'!B11="a6",'Data 4'!D29,IF('Size Calculator'!B11="a5",'Data 4'!D28,IF('Size Calculator'!B11="a4",'Data 4'!D27,IF('Size Calculator'!B11="dl",'Data 4'!D31,IF('Size Calculator'!B11="a0",'Data 4'!D23,IF('Size Calculator'!B11="a1",'Data 4'!D24,IF('Size Calculator'!B11="a2",'Data 4'!D25,IF('Size Calculator'!B11="a3",'Data 4'!D26,IF('Size Calculator'!B11="a7",'Data 4'!D30,IF('Size Calculator'!B11="bc",'Data 4'!D32,IF('Size Calculator'!B11="55x55",'Data 4'!D33,IF('Size Calculator'!B11="148x148",'Data 4'!D34,IF('Size Calculator'!B11="210x210",'Data 4'!D35,IF('Size Calculator'!B11="37x37",'Data 4'!D36))))))))))))))</f>
        <v>N/A</v>
      </c>
      <c r="O24" s="131" t="s">
        <v>584</v>
      </c>
      <c r="P24" s="70" t="s">
        <v>375</v>
      </c>
      <c r="Q24" s="72" t="str">
        <f>IF('Size Calculator'!B11="a1",HYPERLINK('Data 4'!P24),Q25)</f>
        <v>N/A</v>
      </c>
      <c r="R24" s="70" t="s">
        <v>375</v>
      </c>
      <c r="S24" s="144">
        <f>IF('Size Calculator'!B11="a1",HYPERLINK('Data 4'!R24),S25)</f>
        <v>0</v>
      </c>
    </row>
    <row r="25" spans="2:19" ht="15" customHeight="1" thickBot="1" x14ac:dyDescent="0.25">
      <c r="B25" s="90" t="s">
        <v>585</v>
      </c>
      <c r="C25" s="70" t="s">
        <v>375</v>
      </c>
      <c r="D25" s="70" t="s">
        <v>375</v>
      </c>
      <c r="E25" s="94" t="s">
        <v>375</v>
      </c>
      <c r="F25" s="146" t="s">
        <v>375</v>
      </c>
      <c r="G25" s="91" t="str">
        <f>IF('Size Calculator'!B11="a6",'Data 4'!E29,IF('Size Calculator'!B11="a5",'Data 4'!E28,IF('Size Calculator'!B11="a4",'Data 4'!E27,IF('Size Calculator'!B11="dl",'Data 4'!E31,IF('Size Calculator'!B11="a0",'Data 4'!E23,IF('Size Calculator'!B11="a1",'Data 4'!E24,IF('Size Calculator'!B11="a2",'Data 4'!E25,IF('Size Calculator'!B11="a3",'Data 4'!E26,IF('Size Calculator'!B11="a7",'Data 4'!E30,IF('Size Calculator'!B11="bc",'Data 4'!E32,IF('Size Calculator'!B11="55x55",'Data 4'!E33,IF('Size Calculator'!B11="148x148",'Data 4'!E34,IF('Size Calculator'!B11="210x210",'Data 4'!E35,IF('Size Calculator'!B11="37x37",'Data 4'!E36))))))))))))))</f>
        <v>N/A</v>
      </c>
      <c r="H25" s="17" t="str">
        <f>IF('Size Calculator'!B11="a6",'Data 4'!F29,IF('Size Calculator'!B11="a5",'Data 4'!F28,IF('Size Calculator'!B11="a4",'Data 4'!F27,IF('Size Calculator'!B11="dl",'Data 4'!F31,IF('Size Calculator'!B11="a0",'Data 4'!F23,IF('Size Calculator'!B11="a1",'Data 4'!F24,IF('Size Calculator'!B11="a2",'Data 4'!F25,IF('Size Calculator'!B11="a3",'Data 4'!F26,IF('Size Calculator'!B11="a7",'Data 4'!F30,IF('Size Calculator'!B11="bc",'Data 4'!F32,IF('Size Calculator'!B11="55x55",'Data 4'!F33,IF('Size Calculator'!B11="148x148",'Data 4'!F34,IF('Size Calculator'!B11="210x210",'Data 4'!F35,IF('Size Calculator'!B11="37x37",'Data 4'!F36))))))))))))))</f>
        <v>N/A</v>
      </c>
      <c r="O25" s="131" t="s">
        <v>585</v>
      </c>
      <c r="P25" s="70" t="s">
        <v>375</v>
      </c>
      <c r="Q25" s="72" t="str">
        <f>IF('Size Calculator'!B11="a2",HYPERLINK('Data 4'!P25),Q26)</f>
        <v>N/A</v>
      </c>
      <c r="R25" s="70" t="s">
        <v>375</v>
      </c>
      <c r="S25" s="144">
        <f>IF('Size Calculator'!B11="a2",HYPERLINK('Data 4'!R25),S26)</f>
        <v>0</v>
      </c>
    </row>
    <row r="26" spans="2:19" ht="15" customHeight="1" thickBot="1" x14ac:dyDescent="0.25">
      <c r="B26" s="90" t="s">
        <v>586</v>
      </c>
      <c r="C26" s="70" t="s">
        <v>375</v>
      </c>
      <c r="D26" s="70" t="s">
        <v>375</v>
      </c>
      <c r="E26" s="94" t="s">
        <v>375</v>
      </c>
      <c r="F26" s="94" t="s">
        <v>375</v>
      </c>
      <c r="G26" s="94"/>
      <c r="H26" s="116"/>
      <c r="O26" s="131" t="s">
        <v>586</v>
      </c>
      <c r="P26" s="70" t="s">
        <v>375</v>
      </c>
      <c r="Q26" s="72" t="str">
        <f>IF('Size Calculator'!B11="a3",HYPERLINK('Data 4'!P26),Q27)</f>
        <v>N/A</v>
      </c>
      <c r="R26" s="70" t="s">
        <v>375</v>
      </c>
      <c r="S26" s="144">
        <f>IF('Size Calculator'!B11="a3",HYPERLINK('Data 4'!R26),S27)</f>
        <v>0</v>
      </c>
    </row>
    <row r="27" spans="2:19" ht="15" customHeight="1" thickBot="1" x14ac:dyDescent="0.25">
      <c r="B27" s="90" t="s">
        <v>63</v>
      </c>
      <c r="C27" s="70">
        <v>297</v>
      </c>
      <c r="D27" s="70">
        <v>420</v>
      </c>
      <c r="E27" s="94" t="s">
        <v>375</v>
      </c>
      <c r="F27" s="94" t="s">
        <v>375</v>
      </c>
      <c r="G27" s="70"/>
      <c r="H27" s="104"/>
      <c r="O27" s="16" t="s">
        <v>628</v>
      </c>
      <c r="P27" s="136" t="s">
        <v>621</v>
      </c>
      <c r="Q27" s="137" t="str">
        <f>IF('Size Calculator'!B11="a4",HYPERLINK('Data 4'!P27),Q28)</f>
        <v>N/A</v>
      </c>
      <c r="R27" s="70" t="s">
        <v>375</v>
      </c>
      <c r="S27" s="144">
        <f>IF('Size Calculator'!B11="a4",HYPERLINK('Data 4'!R27),S28)</f>
        <v>0</v>
      </c>
    </row>
    <row r="28" spans="2:19" ht="15" customHeight="1" thickBot="1" x14ac:dyDescent="0.25">
      <c r="B28" s="90" t="s">
        <v>64</v>
      </c>
      <c r="C28" s="70">
        <v>210</v>
      </c>
      <c r="D28" s="70">
        <v>297</v>
      </c>
      <c r="E28" s="94" t="s">
        <v>375</v>
      </c>
      <c r="F28" s="94" t="s">
        <v>375</v>
      </c>
      <c r="G28" s="100"/>
      <c r="H28" s="104"/>
      <c r="O28" s="16" t="s">
        <v>627</v>
      </c>
      <c r="P28" s="136" t="s">
        <v>620</v>
      </c>
      <c r="Q28" s="137" t="str">
        <f>IF('Size Calculator'!B11="a5",HYPERLINK('Data 4'!P28),'Data 4'!Q29)</f>
        <v>N/A</v>
      </c>
      <c r="R28" s="70" t="s">
        <v>375</v>
      </c>
      <c r="S28" s="144">
        <f>IF('Size Calculator'!B11="a5",HYPERLINK('Data 4'!R28),S29)</f>
        <v>0</v>
      </c>
    </row>
    <row r="29" spans="2:19" ht="15" customHeight="1" thickBot="1" x14ac:dyDescent="0.25">
      <c r="B29" s="90" t="s">
        <v>65</v>
      </c>
      <c r="C29" s="70">
        <v>148</v>
      </c>
      <c r="D29" s="70">
        <v>210</v>
      </c>
      <c r="E29" s="94" t="s">
        <v>375</v>
      </c>
      <c r="F29" s="94" t="s">
        <v>375</v>
      </c>
      <c r="G29" s="70"/>
      <c r="H29" s="104"/>
      <c r="O29" s="16" t="s">
        <v>65</v>
      </c>
      <c r="P29" s="136" t="s">
        <v>619</v>
      </c>
      <c r="Q29" s="137" t="str">
        <f>IF('Size Calculator'!B11="a6",HYPERLINK('Data 4'!P29),Q30)</f>
        <v>N/A</v>
      </c>
      <c r="R29" s="70" t="s">
        <v>375</v>
      </c>
      <c r="S29" s="144">
        <f>IF('Size Calculator'!B11="a6",HYPERLINK('Data 4'!R29),S30)</f>
        <v>0</v>
      </c>
    </row>
    <row r="30" spans="2:19" ht="15" customHeight="1" thickBot="1" x14ac:dyDescent="0.25">
      <c r="B30" s="90" t="s">
        <v>587</v>
      </c>
      <c r="C30" s="70" t="s">
        <v>375</v>
      </c>
      <c r="D30" s="70" t="s">
        <v>375</v>
      </c>
      <c r="E30" s="94" t="s">
        <v>375</v>
      </c>
      <c r="F30" s="94" t="s">
        <v>375</v>
      </c>
      <c r="G30" s="70"/>
      <c r="H30" s="104"/>
      <c r="O30" s="131" t="s">
        <v>587</v>
      </c>
      <c r="P30" s="70" t="s">
        <v>375</v>
      </c>
      <c r="Q30" s="137" t="str">
        <f>IF('Size Calculator'!B11="a7",HYPERLINK('Data 4'!P30),Q31)</f>
        <v>N/A</v>
      </c>
      <c r="R30" s="70" t="s">
        <v>375</v>
      </c>
      <c r="S30" s="144">
        <f>IF('Size Calculator'!B11="a7",HYPERLINK('Data 4'!R30),S31)</f>
        <v>0</v>
      </c>
    </row>
    <row r="31" spans="2:19" ht="15" customHeight="1" thickBot="1" x14ac:dyDescent="0.25">
      <c r="B31" s="90" t="s">
        <v>66</v>
      </c>
      <c r="C31" s="101">
        <v>210</v>
      </c>
      <c r="D31" s="101">
        <v>198</v>
      </c>
      <c r="E31" s="94" t="s">
        <v>375</v>
      </c>
      <c r="F31" s="94" t="s">
        <v>375</v>
      </c>
      <c r="G31" s="70"/>
      <c r="H31" s="104"/>
      <c r="O31" s="131" t="s">
        <v>66</v>
      </c>
      <c r="P31" s="136" t="s">
        <v>631</v>
      </c>
      <c r="Q31" s="137" t="str">
        <f>IF('Size Calculator'!B11="dl",HYPERLINK('Data 4'!P31),Q32)</f>
        <v>N/A</v>
      </c>
      <c r="R31" s="70" t="s">
        <v>375</v>
      </c>
      <c r="S31" s="144">
        <f>IF('Size Calculator'!B11="dl",HYPERLINK('Data 4'!R31),S32)</f>
        <v>0</v>
      </c>
    </row>
    <row r="32" spans="2:19" ht="15" customHeight="1" thickBot="1" x14ac:dyDescent="0.25">
      <c r="B32" s="90" t="s">
        <v>593</v>
      </c>
      <c r="C32" s="70" t="s">
        <v>375</v>
      </c>
      <c r="D32" s="70" t="s">
        <v>375</v>
      </c>
      <c r="E32" s="94" t="s">
        <v>375</v>
      </c>
      <c r="F32" s="94" t="s">
        <v>375</v>
      </c>
      <c r="G32" s="70"/>
      <c r="H32" s="104"/>
      <c r="O32" s="131" t="s">
        <v>593</v>
      </c>
      <c r="P32" s="70" t="s">
        <v>375</v>
      </c>
      <c r="Q32" s="137" t="str">
        <f>IF('Size Calculator'!B11="bc",HYPERLINK('Data 4'!P32),Q33)</f>
        <v>N/A</v>
      </c>
      <c r="R32" s="70" t="s">
        <v>375</v>
      </c>
      <c r="S32" s="144">
        <f>IF('Size Calculator'!B11="bc",HYPERLINK('Data 4'!R32),S33)</f>
        <v>0</v>
      </c>
    </row>
    <row r="33" spans="2:19" ht="15" customHeight="1" thickBot="1" x14ac:dyDescent="0.25">
      <c r="B33" s="90" t="s">
        <v>91</v>
      </c>
      <c r="C33" s="70" t="s">
        <v>375</v>
      </c>
      <c r="D33" s="70" t="s">
        <v>375</v>
      </c>
      <c r="E33" s="94" t="s">
        <v>375</v>
      </c>
      <c r="F33" s="94" t="s">
        <v>375</v>
      </c>
      <c r="G33" s="70"/>
      <c r="H33" s="104"/>
      <c r="O33" s="131" t="s">
        <v>91</v>
      </c>
      <c r="P33" s="70" t="s">
        <v>375</v>
      </c>
      <c r="Q33" s="137" t="str">
        <f>IF('Size Calculator'!B11="55x55",HYPERLINK('Data 4'!P33),Q34)</f>
        <v>N/A</v>
      </c>
      <c r="R33" s="70" t="s">
        <v>375</v>
      </c>
      <c r="S33" s="144">
        <f>IF('Size Calculator'!B11="55x55",HYPERLINK('Data 4'!R33),S34)</f>
        <v>0</v>
      </c>
    </row>
    <row r="34" spans="2:19" ht="15" customHeight="1" thickBot="1" x14ac:dyDescent="0.25">
      <c r="B34" s="90" t="s">
        <v>1</v>
      </c>
      <c r="C34" s="70">
        <v>148</v>
      </c>
      <c r="D34" s="70">
        <f>296</f>
        <v>296</v>
      </c>
      <c r="E34" s="70">
        <v>148</v>
      </c>
      <c r="F34" s="70">
        <f>296</f>
        <v>296</v>
      </c>
      <c r="G34" s="70"/>
      <c r="H34" s="104"/>
      <c r="O34" s="131" t="s">
        <v>1</v>
      </c>
      <c r="P34" s="136" t="s">
        <v>629</v>
      </c>
      <c r="Q34" s="137" t="str">
        <f>IF('Size Calculator'!B11="148x148",HYPERLINK('Data 4'!P34),Q35)</f>
        <v>N/A</v>
      </c>
      <c r="R34" s="136" t="s">
        <v>629</v>
      </c>
      <c r="S34" s="144">
        <f>IF('Size Calculator'!B11="148x148",HYPERLINK('Data 4'!R34),S35)</f>
        <v>0</v>
      </c>
    </row>
    <row r="35" spans="2:19" ht="15" customHeight="1" thickBot="1" x14ac:dyDescent="0.25">
      <c r="B35" s="90" t="s">
        <v>2</v>
      </c>
      <c r="C35" s="70">
        <v>210</v>
      </c>
      <c r="D35" s="70">
        <v>420</v>
      </c>
      <c r="E35" s="70">
        <v>210</v>
      </c>
      <c r="F35" s="70">
        <v>420</v>
      </c>
      <c r="G35" s="70"/>
      <c r="H35" s="104"/>
      <c r="O35" s="131" t="s">
        <v>2</v>
      </c>
      <c r="P35" s="136" t="s">
        <v>630</v>
      </c>
      <c r="Q35" s="137" t="str">
        <f>IF('Size Calculator'!B11="210x210",HYPERLINK('Data 4'!P35),Q36)</f>
        <v>N/A</v>
      </c>
      <c r="R35" s="136" t="s">
        <v>630</v>
      </c>
      <c r="S35" s="144">
        <f>IF('Size Calculator'!B11="210x210",HYPERLINK('Data 4'!R35),S36)</f>
        <v>0</v>
      </c>
    </row>
    <row r="36" spans="2:19" ht="15" customHeight="1" thickBot="1" x14ac:dyDescent="0.25">
      <c r="B36" s="91" t="s">
        <v>597</v>
      </c>
      <c r="C36" s="92" t="s">
        <v>375</v>
      </c>
      <c r="D36" s="92" t="s">
        <v>375</v>
      </c>
      <c r="E36" s="117" t="s">
        <v>375</v>
      </c>
      <c r="F36" s="117" t="s">
        <v>375</v>
      </c>
      <c r="G36" s="92"/>
      <c r="H36" s="17"/>
      <c r="O36" s="132" t="s">
        <v>597</v>
      </c>
      <c r="P36" s="92" t="s">
        <v>375</v>
      </c>
      <c r="Q36" s="140" t="str">
        <f>IF('Size Calculator'!B11="37x37",HYPERLINK('Data 4'!P36),Q23)</f>
        <v>N/A</v>
      </c>
      <c r="R36" s="92" t="s">
        <v>375</v>
      </c>
      <c r="S36" s="144">
        <f>IF('Size Calculator'!B11="37x37",HYPERLINK('Data 4'!R36),S37)</f>
        <v>0</v>
      </c>
    </row>
    <row r="37" spans="2:19" x14ac:dyDescent="0.2">
      <c r="Q37" s="80"/>
    </row>
  </sheetData>
  <mergeCells count="1">
    <mergeCell ref="E6:F6"/>
  </mergeCells>
  <hyperlinks>
    <hyperlink ref="P7" r:id="rId1"/>
    <hyperlink ref="P8" r:id="rId2"/>
    <hyperlink ref="P9" r:id="rId3"/>
    <hyperlink ref="P10" r:id="rId4"/>
    <hyperlink ref="P11" r:id="rId5"/>
    <hyperlink ref="P12" r:id="rId6"/>
    <hyperlink ref="P13" r:id="rId7"/>
    <hyperlink ref="P14" r:id="rId8"/>
    <hyperlink ref="P15" r:id="rId9"/>
    <hyperlink ref="P16" r:id="rId10"/>
    <hyperlink ref="P17" r:id="rId11"/>
    <hyperlink ref="P18" r:id="rId12"/>
    <hyperlink ref="P19" r:id="rId13"/>
    <hyperlink ref="P20" r:id="rId14"/>
    <hyperlink ref="R7" r:id="rId15"/>
    <hyperlink ref="P29" r:id="rId16"/>
    <hyperlink ref="P28" r:id="rId17"/>
    <hyperlink ref="P27" r:id="rId18"/>
    <hyperlink ref="P34" r:id="rId19"/>
    <hyperlink ref="P35" r:id="rId20"/>
    <hyperlink ref="P31" r:id="rId21"/>
    <hyperlink ref="R34" r:id="rId22"/>
    <hyperlink ref="R35" r:id="rId23"/>
  </hyperlinks>
  <pageMargins left="0.7" right="0.7" top="0.75" bottom="0.75" header="0.3" footer="0.3"/>
  <pageSetup paperSize="9" orientation="portrait" horizontalDpi="0" verticalDpi="0" r:id="rId24"/>
</worksheet>
</file>

<file path=xl/worksheets/sheet5.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
    <pageSetUpPr fitToPage="1"/>
  </sheetPr>
  <dimension ref="A1:J43"/>
  <sheetViews>
    <sheetView showGridLines="0" tabSelected="1" zoomScale="106" zoomScaleNormal="106" zoomScaleSheetLayoutView="80" zoomScalePageLayoutView="55" workbookViewId="0">
      <selection activeCell="G20" sqref="G20"/>
    </sheetView>
  </sheetViews>
  <sheetFormatPr defaultColWidth="0" defaultRowHeight="19.5" zeroHeight="1" x14ac:dyDescent="0.4"/>
  <cols>
    <col min="1" max="1" width="18.1796875" style="207" customWidth="1"/>
    <col min="2" max="2" width="12" style="207" customWidth="1"/>
    <col min="3" max="3" width="13.36328125" style="207" customWidth="1"/>
    <col min="4" max="4" width="13.54296875" style="207" customWidth="1"/>
    <col min="5" max="5" width="14.81640625" style="207" customWidth="1"/>
    <col min="6" max="6" width="15.7265625" style="207" customWidth="1"/>
    <col min="7" max="7" width="13.26953125" style="207" customWidth="1"/>
    <col min="8" max="10" width="0" style="207" hidden="1"/>
    <col min="11" max="16384" width="0.453125" style="207" hidden="1"/>
  </cols>
  <sheetData>
    <row r="1" spans="1:7" x14ac:dyDescent="0.4"/>
    <row r="2" spans="1:7" ht="29.25" x14ac:dyDescent="0.4">
      <c r="B2" s="215" t="s">
        <v>10</v>
      </c>
      <c r="C2" s="215"/>
      <c r="D2" s="215"/>
      <c r="E2" s="215"/>
      <c r="F2" s="215"/>
    </row>
    <row r="3" spans="1:7" x14ac:dyDescent="0.4">
      <c r="B3" s="216" t="s">
        <v>647</v>
      </c>
      <c r="C3" s="216"/>
      <c r="D3" s="216"/>
      <c r="E3" s="216"/>
      <c r="F3" s="216"/>
    </row>
    <row r="4" spans="1:7" ht="12" customHeight="1" x14ac:dyDescent="0.4"/>
    <row r="5" spans="1:7" x14ac:dyDescent="0.4">
      <c r="B5" s="217" t="s">
        <v>633</v>
      </c>
      <c r="C5" s="217"/>
      <c r="D5" s="217"/>
      <c r="E5" s="217"/>
      <c r="F5" s="217"/>
    </row>
    <row r="6" spans="1:7" ht="11.25" customHeight="1" thickBot="1" x14ac:dyDescent="0.45">
      <c r="B6" s="214"/>
      <c r="C6" s="214"/>
      <c r="D6" s="214"/>
      <c r="E6" s="214"/>
      <c r="F6" s="214"/>
    </row>
    <row r="7" spans="1:7" s="208" customFormat="1" ht="51" customHeight="1" x14ac:dyDescent="0.4">
      <c r="B7" s="218"/>
      <c r="C7" s="218"/>
      <c r="D7" s="218"/>
      <c r="E7" s="218"/>
      <c r="F7" s="218"/>
    </row>
    <row r="8" spans="1:7" ht="15.75" customHeight="1" thickBot="1" x14ac:dyDescent="0.45">
      <c r="B8" s="219" t="s">
        <v>639</v>
      </c>
      <c r="C8" s="219" t="s">
        <v>636</v>
      </c>
      <c r="D8" s="219" t="s">
        <v>637</v>
      </c>
      <c r="E8" s="219" t="s">
        <v>638</v>
      </c>
      <c r="F8" s="219" t="s">
        <v>3</v>
      </c>
    </row>
    <row r="9" spans="1:7" ht="24" customHeight="1" thickBot="1" x14ac:dyDescent="0.45">
      <c r="B9" s="224">
        <v>40</v>
      </c>
      <c r="C9" s="224" t="s">
        <v>17</v>
      </c>
      <c r="D9" s="225" t="s">
        <v>18</v>
      </c>
      <c r="E9" s="224" t="s">
        <v>84</v>
      </c>
      <c r="F9" s="224" t="s">
        <v>124</v>
      </c>
    </row>
    <row r="10" spans="1:7" ht="11.25" customHeight="1" x14ac:dyDescent="0.4">
      <c r="B10" s="209"/>
      <c r="C10" s="209"/>
      <c r="D10" s="209"/>
      <c r="E10" s="209"/>
      <c r="F10" s="209"/>
    </row>
    <row r="11" spans="1:7" ht="15.75" customHeight="1" x14ac:dyDescent="0.4">
      <c r="B11" s="227" t="s">
        <v>645</v>
      </c>
      <c r="C11" s="227"/>
      <c r="D11" s="227"/>
      <c r="E11" s="227"/>
      <c r="F11" s="227"/>
    </row>
    <row r="12" spans="1:7" ht="30.75" customHeight="1" x14ac:dyDescent="0.4">
      <c r="B12" s="216" t="s">
        <v>646</v>
      </c>
      <c r="C12" s="216"/>
      <c r="D12" s="216"/>
      <c r="E12" s="216"/>
      <c r="F12" s="216"/>
    </row>
    <row r="13" spans="1:7" ht="11.25" customHeight="1" thickBot="1" x14ac:dyDescent="0.45">
      <c r="B13" s="210"/>
      <c r="C13" s="210"/>
      <c r="D13" s="210"/>
      <c r="E13" s="210"/>
      <c r="F13" s="210"/>
      <c r="G13" s="213"/>
    </row>
    <row r="14" spans="1:7" ht="50.25" customHeight="1" x14ac:dyDescent="0.4">
      <c r="B14" s="220"/>
      <c r="C14" s="220"/>
      <c r="D14" s="220"/>
      <c r="E14" s="220"/>
      <c r="F14" s="220"/>
      <c r="G14" s="213"/>
    </row>
    <row r="15" spans="1:7" ht="15.75" customHeight="1" thickBot="1" x14ac:dyDescent="0.45">
      <c r="A15" s="212"/>
      <c r="B15" s="221" t="s">
        <v>640</v>
      </c>
      <c r="C15" s="221" t="s">
        <v>641</v>
      </c>
      <c r="D15" s="221" t="s">
        <v>642</v>
      </c>
      <c r="E15" s="221" t="s">
        <v>643</v>
      </c>
      <c r="F15" s="221" t="s">
        <v>644</v>
      </c>
    </row>
    <row r="16" spans="1:7" ht="25.5" customHeight="1" thickBot="1" x14ac:dyDescent="0.45">
      <c r="B16" s="211">
        <f>(data!C19)</f>
        <v>3</v>
      </c>
      <c r="C16" s="211" t="str">
        <f>(data!D19)</f>
        <v>210</v>
      </c>
      <c r="D16" s="211" t="str">
        <f>data!E19</f>
        <v>148</v>
      </c>
      <c r="E16" s="211" t="str">
        <f>data!F19</f>
        <v>210</v>
      </c>
      <c r="F16" s="211">
        <f>data!G19</f>
        <v>299</v>
      </c>
    </row>
    <row r="17" spans="2:6" ht="24" customHeight="1" thickBot="1" x14ac:dyDescent="0.45">
      <c r="B17" s="223" t="s">
        <v>634</v>
      </c>
      <c r="C17" s="222">
        <f>(C16+6)</f>
        <v>216</v>
      </c>
      <c r="D17" s="222">
        <f>(D16+6)</f>
        <v>154</v>
      </c>
      <c r="E17" s="222">
        <f>(E16+6)</f>
        <v>216</v>
      </c>
      <c r="F17" s="222">
        <f>F16+6</f>
        <v>305</v>
      </c>
    </row>
    <row r="18" spans="2:6" ht="11.25" customHeight="1" x14ac:dyDescent="0.4">
      <c r="B18" s="213"/>
      <c r="C18" s="213"/>
      <c r="D18" s="213"/>
      <c r="E18" s="213"/>
      <c r="F18" s="213"/>
    </row>
    <row r="19" spans="2:6" ht="18" customHeight="1" x14ac:dyDescent="0.4">
      <c r="B19" s="227" t="s">
        <v>635</v>
      </c>
      <c r="C19" s="227"/>
      <c r="D19" s="227"/>
      <c r="E19" s="227"/>
      <c r="F19" s="227"/>
    </row>
    <row r="20" spans="2:6" ht="31.5" customHeight="1" x14ac:dyDescent="0.4">
      <c r="B20" s="216" t="s">
        <v>649</v>
      </c>
      <c r="C20" s="216"/>
      <c r="D20" s="216"/>
      <c r="E20" s="216"/>
      <c r="F20" s="216"/>
    </row>
    <row r="21" spans="2:6" ht="45.75" customHeight="1" x14ac:dyDescent="0.4">
      <c r="B21" s="213"/>
      <c r="C21" s="213"/>
      <c r="D21" s="226" t="s">
        <v>648</v>
      </c>
      <c r="E21" s="213"/>
      <c r="F21" s="213"/>
    </row>
    <row r="22" spans="2:6" ht="42.75" customHeight="1" x14ac:dyDescent="0.4"/>
    <row r="23" spans="2:6" ht="41.25" customHeight="1" x14ac:dyDescent="0.4"/>
    <row r="24" spans="2:6" ht="15" customHeight="1" x14ac:dyDescent="0.4"/>
    <row r="25" spans="2:6" ht="45" customHeight="1" x14ac:dyDescent="0.4"/>
    <row r="26" spans="2:6" ht="42.75" customHeight="1" x14ac:dyDescent="0.4"/>
    <row r="27" spans="2:6" ht="15.75" customHeight="1" x14ac:dyDescent="0.4"/>
    <row r="28" spans="2:6" ht="15.75" customHeight="1" x14ac:dyDescent="0.4"/>
    <row r="29" spans="2:6" ht="15.75" customHeight="1" x14ac:dyDescent="0.4"/>
    <row r="30" spans="2:6" ht="15.75" customHeight="1" x14ac:dyDescent="0.4"/>
    <row r="31" spans="2:6" ht="67.5" customHeight="1" x14ac:dyDescent="0.4"/>
    <row r="32" spans="2:6" ht="15.75" customHeight="1" x14ac:dyDescent="0.4"/>
    <row r="33" hidden="1" x14ac:dyDescent="0.4"/>
    <row r="34" hidden="1" x14ac:dyDescent="0.4"/>
    <row r="35" hidden="1" x14ac:dyDescent="0.4"/>
    <row r="36" ht="18.95" hidden="1" customHeight="1" x14ac:dyDescent="0.4"/>
    <row r="37" hidden="1" x14ac:dyDescent="0.4"/>
    <row r="38" hidden="1" x14ac:dyDescent="0.4"/>
    <row r="39" hidden="1" x14ac:dyDescent="0.4"/>
    <row r="40" x14ac:dyDescent="0.4"/>
    <row r="41" x14ac:dyDescent="0.4"/>
    <row r="42" x14ac:dyDescent="0.4"/>
    <row r="43" x14ac:dyDescent="0.4"/>
  </sheetData>
  <sheetProtection selectLockedCells="1"/>
  <customSheetViews>
    <customSheetView guid="{0DE2A2F8-3250-4F9E-BA72-2E65E7867BEA}" scale="85" showPageBreaks="1" showGridLines="0" showRowCol="0" fitToPage="1" printArea="1" hiddenRows="1" hiddenColumns="1">
      <selection activeCell="A20" sqref="A1:G20"/>
      <colBreaks count="2" manualBreakCount="2">
        <brk id="7" max="1048575" man="1"/>
        <brk id="16" max="1048575" man="1"/>
      </colBreaks>
      <pageMargins left="0.59055118110236227" right="0.51181102362204722" top="0.98425196850393704" bottom="0.98425196850393704" header="0.51181102362204722" footer="0.51181102362204722"/>
      <pageSetup paperSize="9" scale="10" orientation="landscape" horizontalDpi="4294967292" verticalDpi="4294967292" r:id="rId1"/>
    </customSheetView>
  </customSheetViews>
  <mergeCells count="8">
    <mergeCell ref="B13:F13"/>
    <mergeCell ref="B12:F12"/>
    <mergeCell ref="B5:F5"/>
    <mergeCell ref="B11:F11"/>
    <mergeCell ref="B19:F19"/>
    <mergeCell ref="B20:F20"/>
    <mergeCell ref="B2:F2"/>
    <mergeCell ref="B3:F3"/>
  </mergeCells>
  <phoneticPr fontId="5" type="noConversion"/>
  <dataValidations count="1">
    <dataValidation type="list" allowBlank="1" showInputMessage="1" showErrorMessage="1" sqref="G13:G14 B21">
      <formula1>"Truepress,Digital"</formula1>
    </dataValidation>
  </dataValidations>
  <hyperlinks>
    <hyperlink ref="D21" r:id="rId2"/>
  </hyperlinks>
  <pageMargins left="0.59055118110236227" right="0.51181102362204722" top="0.98425196850393704" bottom="0.98425196850393704" header="0.51181102362204722" footer="0.51181102362204722"/>
  <pageSetup paperSize="9" scale="77" orientation="landscape" horizontalDpi="4294967292" verticalDpi="4294967292" r:id="rId3"/>
  <colBreaks count="2" manualBreakCount="2">
    <brk id="7" max="1048575" man="1"/>
    <brk id="16" max="1048575" man="1"/>
  </colBreaks>
  <drawing r:id="rId4"/>
  <extLst>
    <ext xmlns:x14="http://schemas.microsoft.com/office/spreadsheetml/2009/9/main" uri="{CCE6A557-97BC-4b89-ADB6-D9C93CAAB3DF}">
      <x14:dataValidations xmlns:xm="http://schemas.microsoft.com/office/excel/2006/main" count="4">
        <x14:dataValidation type="list" allowBlank="1" showInputMessage="1" showErrorMessage="1" errorTitle="Invalid page size" error="This does not match one of the specifications currently available, Please try again.">
          <x14:formula1>
            <xm:f>data!$B$5:$B$11</xm:f>
          </x14:formula1>
          <xm:sqref>E9:E10</xm:sqref>
        </x14:dataValidation>
        <x14:dataValidation type="list" allowBlank="1" showInputMessage="1" showErrorMessage="1" errorTitle="Invalid orientation" error="This does not match one of the specifications currently available, Please try again.">
          <x14:formula1>
            <xm:f>data!$I$5:$I$6</xm:f>
          </x14:formula1>
          <xm:sqref>F9:F10</xm:sqref>
        </x14:dataValidation>
        <x14:dataValidation type="list" allowBlank="1" showInputMessage="1" showErrorMessage="1" errorTitle="Invalid cover stock" error="This does not match one of the specifications currently available, Please try again.">
          <x14:formula1>
            <xm:f>data!$G$5:$G$7</xm:f>
          </x14:formula1>
          <xm:sqref>D9:D10</xm:sqref>
        </x14:dataValidation>
        <x14:dataValidation type="list" allowBlank="1" showInputMessage="1" showErrorMessage="1" errorTitle="Invalid inner stock" error="This does not match one of the specifications currently available, Please try again.">
          <x14:formula1>
            <xm:f>data!$E$5:$E$11</xm:f>
          </x14:formula1>
          <xm:sqref>C9:C10</xm:sqref>
        </x14:dataValidation>
      </x14:dataValidations>
    </ext>
    <ext xmlns="http://schemas.openxmlformats.org/spreadsheetml/2006/main" xmlns:mx="http://schemas.microsoft.com/office/mac/excel/2008/main" uri="{64002731-A6B0-56B0-2670-7721B7C09600}">
      <mx:PLV Mode="0" OnePage="0" WScale="0"/>
    </ext>
  </extLst>
</worksheet>
</file>

<file path=xl/worksheets/sheet6.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6"/>
  <dimension ref="A1:H25"/>
  <sheetViews>
    <sheetView showGridLines="0" zoomScaleNormal="100" zoomScaleSheetLayoutView="80" zoomScalePageLayoutView="55" workbookViewId="0">
      <selection activeCell="H1" sqref="H1:H1048576"/>
    </sheetView>
  </sheetViews>
  <sheetFormatPr defaultColWidth="0" defaultRowHeight="0" customHeight="1" zeroHeight="1" x14ac:dyDescent="0.2"/>
  <cols>
    <col min="1" max="1" width="26.7265625" style="15" customWidth="1"/>
    <col min="2" max="6" width="10.1796875" style="2" customWidth="1"/>
    <col min="7" max="7" width="9.81640625" style="2" customWidth="1"/>
    <col min="8" max="8" width="27.6328125" style="2" customWidth="1"/>
    <col min="9" max="16384" width="0.453125" style="2" hidden="1"/>
  </cols>
  <sheetData>
    <row r="1" spans="1:8" s="14" customFormat="1" ht="46.5" customHeight="1" x14ac:dyDescent="0.2">
      <c r="A1" s="162"/>
      <c r="B1" s="157"/>
      <c r="C1" s="157"/>
      <c r="D1" s="157"/>
      <c r="E1" s="157"/>
      <c r="F1" s="157"/>
      <c r="G1" s="157"/>
      <c r="H1" s="155"/>
    </row>
    <row r="2" spans="1:8" ht="15.75" customHeight="1" x14ac:dyDescent="0.2">
      <c r="A2" s="163"/>
      <c r="B2" s="158"/>
      <c r="C2" s="158"/>
      <c r="D2" s="158"/>
      <c r="E2" s="158"/>
      <c r="F2" s="158"/>
      <c r="G2" s="158"/>
      <c r="H2" s="156"/>
    </row>
    <row r="3" spans="1:8" ht="15.75" customHeight="1" x14ac:dyDescent="0.2">
      <c r="A3" s="163"/>
      <c r="B3" s="158"/>
      <c r="C3" s="158"/>
      <c r="D3" s="158"/>
      <c r="E3" s="158"/>
      <c r="F3" s="158"/>
      <c r="G3" s="158"/>
      <c r="H3" s="156"/>
    </row>
    <row r="4" spans="1:8" ht="15.75" customHeight="1" x14ac:dyDescent="0.2">
      <c r="A4" s="163"/>
      <c r="B4" s="158"/>
      <c r="C4" s="158"/>
      <c r="D4" s="158"/>
      <c r="E4" s="158"/>
      <c r="F4" s="158"/>
      <c r="G4" s="158"/>
      <c r="H4" s="156"/>
    </row>
    <row r="5" spans="1:8" ht="15.75" customHeight="1" x14ac:dyDescent="0.2">
      <c r="A5" s="163"/>
      <c r="B5" s="158"/>
      <c r="C5" s="158"/>
      <c r="D5" s="158"/>
      <c r="E5" s="158"/>
      <c r="F5" s="158"/>
      <c r="G5" s="158"/>
      <c r="H5" s="156"/>
    </row>
    <row r="6" spans="1:8" ht="18" customHeight="1" thickBot="1" x14ac:dyDescent="0.25">
      <c r="A6" s="163"/>
      <c r="B6" s="159"/>
      <c r="C6" s="159"/>
      <c r="D6" s="159"/>
      <c r="E6" s="159"/>
      <c r="F6" s="159"/>
      <c r="G6" s="159"/>
      <c r="H6" s="156"/>
    </row>
    <row r="7" spans="1:8" ht="46.5" customHeight="1" x14ac:dyDescent="0.2">
      <c r="A7" s="163"/>
      <c r="B7" s="189" t="s">
        <v>79</v>
      </c>
      <c r="C7" s="190"/>
      <c r="D7" s="191" t="s">
        <v>80</v>
      </c>
      <c r="E7" s="190"/>
      <c r="F7" s="191" t="s">
        <v>81</v>
      </c>
      <c r="G7" s="192"/>
      <c r="H7" s="156"/>
    </row>
    <row r="8" spans="1:8" ht="48" customHeight="1" thickBot="1" x14ac:dyDescent="0.25">
      <c r="A8" s="163"/>
      <c r="B8" s="65" t="s">
        <v>78</v>
      </c>
      <c r="C8" s="67" t="s">
        <v>77</v>
      </c>
      <c r="D8" s="66" t="s">
        <v>78</v>
      </c>
      <c r="E8" s="67" t="s">
        <v>77</v>
      </c>
      <c r="F8" s="66" t="s">
        <v>78</v>
      </c>
      <c r="G8" s="68" t="s">
        <v>77</v>
      </c>
      <c r="H8" s="156"/>
    </row>
    <row r="9" spans="1:8" ht="14.25" customHeight="1" thickBot="1" x14ac:dyDescent="0.25">
      <c r="A9" s="163"/>
      <c r="B9" s="188"/>
      <c r="C9" s="188"/>
      <c r="D9" s="188"/>
      <c r="E9" s="188"/>
      <c r="F9" s="188"/>
      <c r="G9" s="188"/>
      <c r="H9" s="156"/>
    </row>
    <row r="10" spans="1:8" ht="42.75" customHeight="1" x14ac:dyDescent="0.2">
      <c r="A10" s="163"/>
      <c r="B10" s="189" t="s">
        <v>82</v>
      </c>
      <c r="C10" s="190"/>
      <c r="D10" s="191" t="s">
        <v>83</v>
      </c>
      <c r="E10" s="190"/>
      <c r="F10" s="191" t="s">
        <v>84</v>
      </c>
      <c r="G10" s="192"/>
      <c r="H10" s="156"/>
    </row>
    <row r="11" spans="1:8" ht="43.5" customHeight="1" thickBot="1" x14ac:dyDescent="0.25">
      <c r="A11" s="163"/>
      <c r="B11" s="65" t="s">
        <v>78</v>
      </c>
      <c r="C11" s="67" t="s">
        <v>77</v>
      </c>
      <c r="D11" s="66" t="s">
        <v>78</v>
      </c>
      <c r="E11" s="67" t="s">
        <v>77</v>
      </c>
      <c r="F11" s="66" t="s">
        <v>78</v>
      </c>
      <c r="G11" s="68" t="s">
        <v>77</v>
      </c>
      <c r="H11" s="156"/>
    </row>
    <row r="12" spans="1:8" ht="15" customHeight="1" thickBot="1" x14ac:dyDescent="0.25">
      <c r="A12" s="163"/>
      <c r="B12" s="188"/>
      <c r="C12" s="188"/>
      <c r="D12" s="188"/>
      <c r="E12" s="188"/>
      <c r="F12" s="188"/>
      <c r="G12" s="188"/>
      <c r="H12" s="156"/>
    </row>
    <row r="13" spans="1:8" ht="45" customHeight="1" x14ac:dyDescent="0.2">
      <c r="A13" s="163"/>
      <c r="B13" s="197" t="s">
        <v>85</v>
      </c>
      <c r="C13" s="196"/>
      <c r="D13" s="195" t="s">
        <v>86</v>
      </c>
      <c r="E13" s="196"/>
      <c r="F13" s="193" t="s">
        <v>88</v>
      </c>
      <c r="G13" s="194"/>
      <c r="H13" s="156"/>
    </row>
    <row r="14" spans="1:8" ht="42" customHeight="1" thickBot="1" x14ac:dyDescent="0.25">
      <c r="A14" s="163"/>
      <c r="B14" s="65" t="s">
        <v>78</v>
      </c>
      <c r="C14" s="67" t="s">
        <v>77</v>
      </c>
      <c r="D14" s="66" t="s">
        <v>78</v>
      </c>
      <c r="E14" s="67" t="s">
        <v>77</v>
      </c>
      <c r="F14" s="66" t="s">
        <v>78</v>
      </c>
      <c r="G14" s="68" t="s">
        <v>77</v>
      </c>
      <c r="H14" s="156"/>
    </row>
    <row r="15" spans="1:8" ht="15.75" customHeight="1" x14ac:dyDescent="0.2">
      <c r="A15" s="163"/>
      <c r="B15" s="170"/>
      <c r="C15" s="170"/>
      <c r="D15" s="170"/>
      <c r="E15" s="170"/>
      <c r="F15" s="170"/>
      <c r="G15" s="170"/>
      <c r="H15" s="156"/>
    </row>
    <row r="16" spans="1:8" ht="15.75" customHeight="1" x14ac:dyDescent="0.2">
      <c r="A16" s="163"/>
      <c r="B16" s="158"/>
      <c r="C16" s="158"/>
      <c r="D16" s="158"/>
      <c r="E16" s="158"/>
      <c r="F16" s="158"/>
      <c r="G16" s="158"/>
      <c r="H16" s="156"/>
    </row>
    <row r="17" spans="1:8" ht="15.75" customHeight="1" x14ac:dyDescent="0.2">
      <c r="A17" s="163"/>
      <c r="B17" s="158"/>
      <c r="C17" s="158"/>
      <c r="D17" s="158"/>
      <c r="E17" s="158"/>
      <c r="F17" s="158"/>
      <c r="G17" s="158"/>
      <c r="H17" s="156"/>
    </row>
    <row r="18" spans="1:8" ht="15.75" customHeight="1" x14ac:dyDescent="0.2">
      <c r="A18" s="163"/>
      <c r="B18" s="158"/>
      <c r="C18" s="158"/>
      <c r="D18" s="158"/>
      <c r="E18" s="158"/>
      <c r="F18" s="158"/>
      <c r="G18" s="158"/>
      <c r="H18" s="156"/>
    </row>
    <row r="19" spans="1:8" ht="60.75" customHeight="1" x14ac:dyDescent="0.2">
      <c r="A19" s="163"/>
      <c r="B19" s="158"/>
      <c r="C19" s="158"/>
      <c r="D19" s="158"/>
      <c r="E19" s="158"/>
      <c r="F19" s="158"/>
      <c r="G19" s="158"/>
      <c r="H19" s="156"/>
    </row>
    <row r="20" spans="1:8" ht="22.5" customHeight="1" x14ac:dyDescent="0.2">
      <c r="A20" s="163"/>
      <c r="B20" s="158"/>
      <c r="C20" s="158"/>
      <c r="D20" s="158"/>
      <c r="E20" s="158"/>
      <c r="F20" s="158"/>
      <c r="G20" s="158"/>
      <c r="H20" s="156"/>
    </row>
    <row r="21" spans="1:8" ht="15" hidden="1" x14ac:dyDescent="0.2"/>
    <row r="22" spans="1:8" ht="15" hidden="1" x14ac:dyDescent="0.2"/>
    <row r="23" spans="1:8" ht="15" hidden="1" x14ac:dyDescent="0.2"/>
    <row r="24" spans="1:8" ht="18.95" hidden="1" customHeight="1" x14ac:dyDescent="0.2"/>
    <row r="25" spans="1:8" ht="15" hidden="1" x14ac:dyDescent="0.2"/>
  </sheetData>
  <sheetProtection selectLockedCells="1"/>
  <mergeCells count="15">
    <mergeCell ref="A1:A20"/>
    <mergeCell ref="B1:G6"/>
    <mergeCell ref="H1:H20"/>
    <mergeCell ref="B9:G9"/>
    <mergeCell ref="B12:G12"/>
    <mergeCell ref="B15:G20"/>
    <mergeCell ref="B7:C7"/>
    <mergeCell ref="D7:E7"/>
    <mergeCell ref="F7:G7"/>
    <mergeCell ref="B10:C10"/>
    <mergeCell ref="D10:E10"/>
    <mergeCell ref="F10:G10"/>
    <mergeCell ref="F13:G13"/>
    <mergeCell ref="D13:E13"/>
    <mergeCell ref="B13:C13"/>
  </mergeCells>
  <dataValidations count="5">
    <dataValidation allowBlank="1" showInputMessage="1" showErrorMessage="1" errorTitle="Invalid number of pages" error="This does not match one of the specifications currently available, Please try again." sqref="B8 B11 D11 F11 F14 D14 B14"/>
    <dataValidation allowBlank="1" showInputMessage="1" showErrorMessage="1" errorTitle="Invalid inner stock" error="This does not match one of the specifications currently available, Please try again." sqref="C8:D8 C11 E11 G11 G14 E14 C14"/>
    <dataValidation allowBlank="1" showInputMessage="1" showErrorMessage="1" errorTitle="Invalid cover stock" error="This does not match one of the specifications currently available, Please try again." sqref="E8"/>
    <dataValidation allowBlank="1" showInputMessage="1" showErrorMessage="1" errorTitle="Invalid orientation" error="This does not match one of the specifications currently available, Please try again." sqref="G8"/>
    <dataValidation allowBlank="1" showInputMessage="1" showErrorMessage="1" errorTitle="Invalid page size" error="This does not match one of the specifications currently available, Please try again." sqref="F8"/>
  </dataValidations>
  <hyperlinks>
    <hyperlink ref="B7:C7" r:id="rId1" tooltip="841mm x 1189mm (847mm x 1195mm with bleed)" display="A0"/>
    <hyperlink ref="D7:E7" r:id="rId2" tooltip="594mm x 841mm (600mm x 847mm with bleed)" display="A1"/>
    <hyperlink ref="F7:G7" r:id="rId3" tooltip="420mm x 594mm (426mm x 600mm with bleed)" display="A2"/>
    <hyperlink ref="B10:C10" r:id="rId4" tooltip="297mm x 420mm (303mm x 426mm with bleed)" display="A3"/>
    <hyperlink ref="D10:E10" r:id="rId5" display="A4"/>
    <hyperlink ref="F10:G10" r:id="rId6" display="A5"/>
    <hyperlink ref="B13:C13" r:id="rId7" display="A6"/>
    <hyperlink ref="D13:E13" r:id="rId8" display="A7"/>
    <hyperlink ref="F13:G13" r:id="rId9" display="BC "/>
    <hyperlink ref="B8" r:id="rId10" tooltip="Instantprint template"/>
    <hyperlink ref="C8" r:id="rId11" tooltip="Route one template"/>
    <hyperlink ref="D8" r:id="rId12" tooltip="Instantprint template"/>
    <hyperlink ref="E8" r:id="rId13" tooltip="Route one template"/>
    <hyperlink ref="F8" r:id="rId14" tooltip="Instantprint template"/>
    <hyperlink ref="G8" r:id="rId15" tooltip="Route one template"/>
    <hyperlink ref="B11" r:id="rId16" tooltip="Instantprint template"/>
    <hyperlink ref="C11" r:id="rId17" tooltip="Route one template"/>
    <hyperlink ref="D11" r:id="rId18" tooltip="Instantprint template"/>
    <hyperlink ref="E11" r:id="rId19" tooltip="Route one template"/>
    <hyperlink ref="F11" r:id="rId20" tooltip="Instantprint template"/>
    <hyperlink ref="G11" r:id="rId21" tooltip="Route one template"/>
    <hyperlink ref="B14" r:id="rId22" tooltip="Instantprint template"/>
    <hyperlink ref="C14" r:id="rId23" tooltip="Route one template"/>
    <hyperlink ref="D14" r:id="rId24" tooltip="Instantprint template"/>
    <hyperlink ref="E14" r:id="rId25" tooltip="Route one template"/>
    <hyperlink ref="F14" r:id="rId26" tooltip="Instantprint template"/>
    <hyperlink ref="G14" r:id="rId27" tooltip="Route one template"/>
  </hyperlinks>
  <pageMargins left="0.59055118110236227" right="0.51181102362204722" top="0.98425196850393704" bottom="0.98425196850393704" header="0.51181102362204722" footer="0.51181102362204722"/>
  <pageSetup paperSize="8" scale="80" orientation="landscape" horizontalDpi="4294967292" verticalDpi="4294967292" r:id="rId28"/>
  <colBreaks count="2" manualBreakCount="2">
    <brk id="8" max="1048575" man="1"/>
    <brk id="17" max="1048575" man="1"/>
  </colBreaks>
  <drawing r:id="rId29"/>
</worksheet>
</file>

<file path=xl/worksheets/sheet7.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11"/>
  <dimension ref="B3:R21"/>
  <sheetViews>
    <sheetView zoomScale="85" zoomScaleNormal="85" workbookViewId="0">
      <selection activeCell="O7" sqref="O7"/>
    </sheetView>
  </sheetViews>
  <sheetFormatPr defaultRowHeight="14.25" x14ac:dyDescent="0.2"/>
  <cols>
    <col min="1" max="3" width="8.7265625" style="37"/>
    <col min="4" max="4" width="2.36328125" style="37" customWidth="1"/>
    <col min="5" max="6" width="8.7265625" style="37"/>
    <col min="7" max="7" width="2.26953125" style="37" customWidth="1"/>
    <col min="8" max="9" width="8.7265625" style="37"/>
    <col min="10" max="10" width="2.1796875" style="37" customWidth="1"/>
    <col min="11" max="12" width="8.7265625" style="37"/>
    <col min="13" max="13" width="2" style="37" customWidth="1"/>
    <col min="14" max="15" width="8.7265625" style="37"/>
    <col min="16" max="16" width="2" style="37" customWidth="1"/>
    <col min="17" max="18" width="8.7265625" style="37"/>
    <col min="19" max="19" width="1.7265625" style="37" customWidth="1"/>
    <col min="20" max="16384" width="8.7265625" style="37"/>
  </cols>
  <sheetData>
    <row r="3" spans="2:18" ht="30" customHeight="1" x14ac:dyDescent="0.2">
      <c r="B3" s="200" t="s">
        <v>89</v>
      </c>
      <c r="C3" s="201"/>
      <c r="D3" s="45"/>
      <c r="E3" s="200" t="s">
        <v>90</v>
      </c>
      <c r="F3" s="201"/>
      <c r="G3" s="45"/>
      <c r="J3" s="45"/>
      <c r="M3" s="38"/>
      <c r="P3" s="38"/>
    </row>
    <row r="4" spans="2:18" ht="31.5" customHeight="1" x14ac:dyDescent="0.2">
      <c r="B4" s="41" t="s">
        <v>78</v>
      </c>
      <c r="C4" s="42" t="s">
        <v>77</v>
      </c>
      <c r="D4" s="46"/>
      <c r="E4" s="41" t="s">
        <v>78</v>
      </c>
      <c r="F4" s="42" t="s">
        <v>77</v>
      </c>
      <c r="G4" s="46"/>
      <c r="J4" s="46"/>
      <c r="M4" s="46"/>
      <c r="P4" s="46"/>
    </row>
    <row r="5" spans="2:18" ht="13.5" customHeight="1" x14ac:dyDescent="0.2">
      <c r="B5" s="45"/>
      <c r="C5" s="45"/>
      <c r="D5" s="45"/>
      <c r="E5" s="45"/>
      <c r="F5" s="45"/>
      <c r="G5" s="47"/>
      <c r="H5" s="47"/>
      <c r="I5" s="44"/>
      <c r="J5" s="48"/>
      <c r="K5" s="45"/>
      <c r="L5" s="45"/>
      <c r="M5" s="45"/>
      <c r="N5" s="45"/>
      <c r="O5" s="45"/>
      <c r="P5" s="45"/>
      <c r="Q5" s="45"/>
      <c r="R5" s="45"/>
    </row>
    <row r="6" spans="2:18" ht="30.75" customHeight="1" x14ac:dyDescent="0.2">
      <c r="D6" s="45"/>
      <c r="G6" s="48"/>
      <c r="J6" s="48"/>
      <c r="M6" s="45"/>
      <c r="N6" s="202" t="s">
        <v>88</v>
      </c>
      <c r="O6" s="202"/>
      <c r="P6" s="45"/>
      <c r="Q6" s="202" t="s">
        <v>87</v>
      </c>
      <c r="R6" s="202"/>
    </row>
    <row r="7" spans="2:18" ht="32.25" customHeight="1" x14ac:dyDescent="0.2">
      <c r="D7" s="45"/>
      <c r="G7" s="49"/>
      <c r="J7" s="48"/>
      <c r="M7" s="45"/>
      <c r="N7" s="41" t="s">
        <v>78</v>
      </c>
      <c r="O7" s="42" t="s">
        <v>77</v>
      </c>
      <c r="P7" s="45"/>
      <c r="Q7" s="41" t="s">
        <v>78</v>
      </c>
      <c r="R7" s="42" t="s">
        <v>77</v>
      </c>
    </row>
    <row r="8" spans="2:18" x14ac:dyDescent="0.2">
      <c r="B8" s="45"/>
      <c r="C8" s="45"/>
      <c r="D8" s="45"/>
      <c r="E8" s="45"/>
      <c r="F8" s="45"/>
      <c r="G8" s="48"/>
      <c r="H8" s="48"/>
      <c r="I8" s="48"/>
      <c r="J8" s="48"/>
      <c r="K8" s="45"/>
      <c r="L8" s="45"/>
      <c r="M8" s="45"/>
      <c r="N8" s="45"/>
      <c r="O8" s="45"/>
      <c r="P8" s="45"/>
      <c r="Q8" s="45"/>
      <c r="R8" s="45"/>
    </row>
    <row r="9" spans="2:18" ht="29.25" customHeight="1" x14ac:dyDescent="0.2">
      <c r="B9" s="200" t="s">
        <v>79</v>
      </c>
      <c r="C9" s="201"/>
      <c r="E9" s="200" t="s">
        <v>80</v>
      </c>
      <c r="F9" s="201"/>
      <c r="H9" s="200" t="s">
        <v>81</v>
      </c>
      <c r="I9" s="201"/>
      <c r="K9" s="200" t="s">
        <v>82</v>
      </c>
      <c r="L9" s="201"/>
      <c r="P9" s="45"/>
      <c r="Q9" s="45"/>
      <c r="R9" s="45"/>
    </row>
    <row r="10" spans="2:18" ht="31.5" customHeight="1" x14ac:dyDescent="0.2">
      <c r="B10" s="41" t="s">
        <v>78</v>
      </c>
      <c r="C10" s="42" t="s">
        <v>77</v>
      </c>
      <c r="E10" s="41" t="s">
        <v>78</v>
      </c>
      <c r="F10" s="42" t="s">
        <v>77</v>
      </c>
      <c r="H10" s="41" t="s">
        <v>78</v>
      </c>
      <c r="I10" s="42" t="s">
        <v>77</v>
      </c>
      <c r="K10" s="41" t="s">
        <v>78</v>
      </c>
      <c r="L10" s="42" t="s">
        <v>77</v>
      </c>
      <c r="P10" s="45"/>
      <c r="Q10" s="45"/>
      <c r="R10" s="45"/>
    </row>
    <row r="11" spans="2:18" ht="15" customHeight="1" x14ac:dyDescent="0.2">
      <c r="P11" s="45"/>
      <c r="Q11" s="45"/>
      <c r="R11" s="45"/>
    </row>
    <row r="12" spans="2:18" ht="29.25" customHeight="1" x14ac:dyDescent="0.2">
      <c r="B12" s="198" t="s">
        <v>83</v>
      </c>
      <c r="C12" s="199"/>
      <c r="E12" s="198" t="s">
        <v>84</v>
      </c>
      <c r="F12" s="199"/>
      <c r="H12" s="198" t="s">
        <v>85</v>
      </c>
      <c r="I12" s="199"/>
      <c r="K12" s="198" t="s">
        <v>86</v>
      </c>
      <c r="L12" s="199"/>
      <c r="P12" s="45"/>
      <c r="Q12" s="45"/>
      <c r="R12" s="45"/>
    </row>
    <row r="13" spans="2:18" ht="31.5" customHeight="1" x14ac:dyDescent="0.2">
      <c r="B13" s="41" t="s">
        <v>78</v>
      </c>
      <c r="C13" s="42" t="s">
        <v>77</v>
      </c>
      <c r="E13" s="41" t="s">
        <v>78</v>
      </c>
      <c r="F13" s="42" t="s">
        <v>77</v>
      </c>
      <c r="H13" s="41" t="s">
        <v>78</v>
      </c>
      <c r="I13" s="42" t="s">
        <v>77</v>
      </c>
      <c r="K13" s="41" t="s">
        <v>78</v>
      </c>
      <c r="L13" s="42" t="s">
        <v>77</v>
      </c>
      <c r="P13" s="45"/>
      <c r="Q13" s="45"/>
      <c r="R13" s="45"/>
    </row>
    <row r="14" spans="2:18" x14ac:dyDescent="0.2">
      <c r="G14" s="39"/>
      <c r="H14" s="39"/>
      <c r="I14" s="39"/>
      <c r="J14" s="39"/>
    </row>
    <row r="15" spans="2:18" ht="29.25" customHeight="1" x14ac:dyDescent="0.2">
      <c r="G15" s="43"/>
      <c r="H15" s="43"/>
      <c r="I15" s="40"/>
      <c r="J15" s="39"/>
    </row>
    <row r="16" spans="2:18" x14ac:dyDescent="0.2">
      <c r="G16" s="39"/>
      <c r="H16" s="39"/>
      <c r="I16" s="39"/>
      <c r="J16" s="39"/>
    </row>
    <row r="17" spans="2:15" ht="30" customHeight="1" x14ac:dyDescent="0.2">
      <c r="B17" s="198" t="s">
        <v>91</v>
      </c>
      <c r="C17" s="199"/>
      <c r="D17" s="45"/>
      <c r="E17" s="198" t="s">
        <v>1</v>
      </c>
      <c r="F17" s="199"/>
      <c r="G17" s="47"/>
      <c r="H17" s="198" t="s">
        <v>93</v>
      </c>
      <c r="I17" s="199"/>
      <c r="J17" s="48"/>
      <c r="K17" s="198" t="s">
        <v>2</v>
      </c>
      <c r="L17" s="199"/>
      <c r="M17" s="45"/>
      <c r="N17" s="198" t="s">
        <v>94</v>
      </c>
      <c r="O17" s="199"/>
    </row>
    <row r="18" spans="2:15" x14ac:dyDescent="0.2">
      <c r="B18" s="41" t="s">
        <v>78</v>
      </c>
      <c r="C18" s="42" t="s">
        <v>77</v>
      </c>
      <c r="D18" s="45"/>
      <c r="E18" s="41" t="s">
        <v>78</v>
      </c>
      <c r="F18" s="42" t="s">
        <v>77</v>
      </c>
      <c r="G18" s="48"/>
      <c r="H18" s="41" t="s">
        <v>78</v>
      </c>
      <c r="I18" s="42" t="s">
        <v>77</v>
      </c>
      <c r="J18" s="48"/>
      <c r="K18" s="41" t="s">
        <v>78</v>
      </c>
      <c r="L18" s="42" t="s">
        <v>77</v>
      </c>
      <c r="M18" s="45"/>
      <c r="N18" s="41" t="s">
        <v>78</v>
      </c>
      <c r="O18" s="42" t="s">
        <v>77</v>
      </c>
    </row>
    <row r="19" spans="2:15" x14ac:dyDescent="0.2">
      <c r="B19" s="38"/>
      <c r="C19" s="38"/>
      <c r="D19" s="44"/>
      <c r="E19" s="44"/>
      <c r="F19" s="45"/>
      <c r="G19" s="45"/>
      <c r="H19" s="45"/>
      <c r="I19" s="45"/>
      <c r="J19" s="45"/>
      <c r="K19" s="45"/>
      <c r="L19" s="45"/>
      <c r="M19" s="45"/>
      <c r="N19" s="45"/>
      <c r="O19" s="45"/>
    </row>
    <row r="20" spans="2:15" x14ac:dyDescent="0.2">
      <c r="B20" s="198" t="s">
        <v>92</v>
      </c>
      <c r="C20" s="199"/>
      <c r="D20" s="45"/>
      <c r="E20" s="198" t="s">
        <v>95</v>
      </c>
      <c r="F20" s="199"/>
      <c r="G20" s="48"/>
      <c r="H20" s="48"/>
      <c r="I20" s="48"/>
      <c r="J20" s="48"/>
      <c r="K20" s="45"/>
      <c r="L20" s="45"/>
      <c r="M20" s="45"/>
      <c r="N20" s="45"/>
      <c r="O20" s="45"/>
    </row>
    <row r="21" spans="2:15" x14ac:dyDescent="0.2">
      <c r="B21" s="41" t="s">
        <v>78</v>
      </c>
      <c r="C21" s="42" t="s">
        <v>77</v>
      </c>
      <c r="D21" s="45"/>
      <c r="E21" s="41" t="s">
        <v>78</v>
      </c>
      <c r="F21" s="42" t="s">
        <v>77</v>
      </c>
      <c r="G21" s="47"/>
      <c r="H21" s="47"/>
      <c r="I21" s="44"/>
      <c r="J21" s="48"/>
      <c r="K21" s="45"/>
      <c r="L21" s="45"/>
      <c r="M21" s="45"/>
      <c r="N21" s="50"/>
      <c r="O21" s="45"/>
    </row>
  </sheetData>
  <customSheetViews>
    <customSheetView guid="{0DE2A2F8-3250-4F9E-BA72-2E65E7867BEA}" scale="85" showPageBreaks="1" state="hidden">
      <selection sqref="A1:G20"/>
      <pageMargins left="0.7" right="0.7" top="0.75" bottom="0.75" header="0.3" footer="0.3"/>
      <pageSetup paperSize="9" orientation="portrait" horizontalDpi="1200" verticalDpi="1200" r:id="rId1"/>
    </customSheetView>
  </customSheetViews>
  <mergeCells count="19">
    <mergeCell ref="N17:O17"/>
    <mergeCell ref="K9:L9"/>
    <mergeCell ref="K12:L12"/>
    <mergeCell ref="E12:F12"/>
    <mergeCell ref="B12:C12"/>
    <mergeCell ref="B17:C17"/>
    <mergeCell ref="E17:F17"/>
    <mergeCell ref="K17:L17"/>
    <mergeCell ref="Q6:R6"/>
    <mergeCell ref="H12:I12"/>
    <mergeCell ref="B9:C9"/>
    <mergeCell ref="E9:F9"/>
    <mergeCell ref="H9:I9"/>
    <mergeCell ref="N6:O6"/>
    <mergeCell ref="B20:C20"/>
    <mergeCell ref="H17:I17"/>
    <mergeCell ref="E20:F20"/>
    <mergeCell ref="B3:C3"/>
    <mergeCell ref="E3:F3"/>
  </mergeCells>
  <hyperlinks>
    <hyperlink ref="E13" r:id="rId2" tooltip="Instantprint template"/>
    <hyperlink ref="L13" r:id="rId3" tooltip="Route one template"/>
    <hyperlink ref="F13" r:id="rId4" tooltip="Route one template"/>
    <hyperlink ref="B13" r:id="rId5" tooltip="Instantprint template"/>
    <hyperlink ref="C13" r:id="rId6" tooltip="Route one template"/>
    <hyperlink ref="K10" r:id="rId7" tooltip="Instantprint template"/>
    <hyperlink ref="L10" r:id="rId8" tooltip="Route one template"/>
    <hyperlink ref="H10" r:id="rId9" tooltip="Instantprint template"/>
    <hyperlink ref="I10" r:id="rId10" tooltip="Route one template"/>
    <hyperlink ref="E10" r:id="rId11" tooltip="Instantprint template"/>
    <hyperlink ref="F10" r:id="rId12" tooltip="Route one template"/>
    <hyperlink ref="C10" r:id="rId13" tooltip="Route one template"/>
    <hyperlink ref="B10" r:id="rId14" tooltip="Instantprint template"/>
    <hyperlink ref="K13" r:id="rId15" tooltip="Instantprint template"/>
    <hyperlink ref="Q7" r:id="rId16" tooltip="Instantprint template"/>
    <hyperlink ref="R7" r:id="rId17" tooltip="Route one template"/>
    <hyperlink ref="H13" r:id="rId18" tooltip="Instantprint template"/>
    <hyperlink ref="I13" r:id="rId19" tooltip="Route one template"/>
    <hyperlink ref="N7" r:id="rId20" tooltip="Instantprint template"/>
    <hyperlink ref="O7" r:id="rId21" tooltip="Route one template"/>
    <hyperlink ref="C4" r:id="rId22" tooltip="Route one template"/>
    <hyperlink ref="B4" r:id="rId23" tooltip="Instantprint template"/>
    <hyperlink ref="F4" r:id="rId24" tooltip="Route one template"/>
    <hyperlink ref="E4" r:id="rId25" tooltip="Instantprint template"/>
    <hyperlink ref="B18" r:id="rId26" tooltip="Instantprint template"/>
    <hyperlink ref="C18" r:id="rId27" tooltip="Route one template"/>
    <hyperlink ref="E18" r:id="rId28" tooltip="Instantprint template"/>
    <hyperlink ref="F18" r:id="rId29" tooltip="Route one template"/>
    <hyperlink ref="K18" r:id="rId30" tooltip="Instantprint template"/>
    <hyperlink ref="L18" r:id="rId31" tooltip="Route one template"/>
    <hyperlink ref="B21" r:id="rId32" tooltip="Instantprint template"/>
    <hyperlink ref="C21" r:id="rId33" tooltip="Route one template"/>
    <hyperlink ref="H18" r:id="rId34" tooltip="Instantprint template"/>
    <hyperlink ref="I18" r:id="rId35" tooltip="Route one template"/>
    <hyperlink ref="N18" r:id="rId36" tooltip="Instantprint template"/>
    <hyperlink ref="O18" r:id="rId37" tooltip="Route one template"/>
    <hyperlink ref="E21" r:id="rId38" tooltip="Instantprint template"/>
    <hyperlink ref="F21" r:id="rId39" tooltip="Route one template"/>
    <hyperlink ref="B3:C3" r:id="rId40" tooltip="1524mm x 1016mm (1530mm x 1022mm with bleed)" display="60x40"/>
    <hyperlink ref="E3:F3" r:id="rId41" tooltip="1016mm x 762mm (1022mm x 768mm with bleed)" display="40x30"/>
    <hyperlink ref="B9:C9" r:id="rId42" tooltip="841mm x 1189mm (847mm x 1195mm with bleed)" display="A0"/>
    <hyperlink ref="E9:F9" r:id="rId43" tooltip="594mm x 841mm (600mm x 847mm with bleed)" display="A1"/>
    <hyperlink ref="H9:I9" r:id="rId44" tooltip="420mm x 594mm (426mm x 600mm with bleed)" display="A2"/>
    <hyperlink ref="K9:L9" r:id="rId45" tooltip="297mm x 420mm (303mm x 426mm with bleed)" display="A3"/>
    <hyperlink ref="B12:C12" r:id="rId46" display="A4"/>
    <hyperlink ref="E12:F12" r:id="rId47" display="A5"/>
    <hyperlink ref="H12:I12" r:id="rId48" display="A6"/>
    <hyperlink ref="K12:L12" r:id="rId49" display="A7"/>
    <hyperlink ref="B20:C20" r:id="rId50" display="DL"/>
    <hyperlink ref="E17:F17" r:id="rId51" display="148x148"/>
    <hyperlink ref="K17:L17" r:id="rId52" display="210x210"/>
    <hyperlink ref="N6:O6" r:id="rId53" display="BC "/>
    <hyperlink ref="Q6:R6" r:id="rId54" display="BC Mini"/>
    <hyperlink ref="B17:C17" r:id="rId55" display="55x55"/>
    <hyperlink ref="H17:I17" r:id="rId56" display="148x148 4pp"/>
    <hyperlink ref="N17:O17" r:id="rId57" display="210x210 4pp"/>
    <hyperlink ref="E20:F20" r:id="rId58" display="DL 4pp"/>
  </hyperlinks>
  <pageMargins left="0.7" right="0.7" top="0.75" bottom="0.75" header="0.3" footer="0.3"/>
  <pageSetup paperSize="9" orientation="portrait" horizontalDpi="1200" verticalDpi="1200" r:id="rId59"/>
</worksheet>
</file>

<file path=xl/worksheets/sheet8.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7"/>
  <dimension ref="A4:I135"/>
  <sheetViews>
    <sheetView zoomScale="85" zoomScaleNormal="85" workbookViewId="0">
      <selection activeCell="I23" sqref="I23"/>
    </sheetView>
  </sheetViews>
  <sheetFormatPr defaultColWidth="11" defaultRowHeight="15" x14ac:dyDescent="0.2"/>
  <cols>
    <col min="2" max="2" width="12.36328125" customWidth="1"/>
    <col min="3" max="3" width="15" customWidth="1"/>
    <col min="4" max="4" width="18.36328125" customWidth="1"/>
    <col min="5" max="5" width="22.1796875" customWidth="1"/>
    <col min="6" max="6" width="15.6328125" customWidth="1"/>
    <col min="7" max="7" width="19.26953125" customWidth="1"/>
    <col min="8" max="8" width="11.90625" customWidth="1"/>
    <col min="9" max="10" width="12.90625" customWidth="1"/>
  </cols>
  <sheetData>
    <row r="4" spans="1:9" x14ac:dyDescent="0.2">
      <c r="B4" s="21" t="s">
        <v>0</v>
      </c>
      <c r="C4" s="21" t="s">
        <v>4</v>
      </c>
      <c r="D4" s="21" t="s">
        <v>5</v>
      </c>
      <c r="E4" s="21" t="s">
        <v>6</v>
      </c>
      <c r="F4" s="21" t="s">
        <v>7</v>
      </c>
      <c r="G4" s="21" t="s">
        <v>8</v>
      </c>
      <c r="H4" s="21" t="s">
        <v>9</v>
      </c>
      <c r="I4" s="21" t="s">
        <v>3</v>
      </c>
    </row>
    <row r="5" spans="1:9" x14ac:dyDescent="0.2">
      <c r="A5" s="6"/>
      <c r="B5" s="18" t="s">
        <v>83</v>
      </c>
      <c r="C5" s="18" t="str">
        <f>IF('Spine Calculator'!F9="Portrait","297",IF('Spine Calculator'!F9="Landscape","210"))</f>
        <v>297</v>
      </c>
      <c r="D5" s="18" t="str">
        <f>IF('Spine Calculator'!F9="Portrait","210",IF('Spine Calculator'!F9="Landscape","297"))</f>
        <v>210</v>
      </c>
      <c r="E5" s="18" t="s">
        <v>17</v>
      </c>
      <c r="F5" s="206" t="str">
        <f>IF('Spine Calculator'!C9="120gsm uncoated","0.074",IF('Spine Calculator'!C9="130gsm gloss","0.05",IF('Spine Calculator'!C9="150gsm silk","0.0625",IF('Spine Calculator'!C9="250gsm uncoated","0.145",IF('Spine Calculator'!C9="115gsm Silk","0.051",IF('Spine Calculator'!C9="170gsm Silk","0.065",IF('Spine Calculator'!C9="160gsm Uncoated","0.08")))))))</f>
        <v>0.0625</v>
      </c>
      <c r="G5" s="18" t="s">
        <v>18</v>
      </c>
      <c r="H5" s="18" t="str">
        <f>IF('Spine Calculator'!D9="250gsm silk","0.215",IF('Spine Calculator'!D9="350gsm silk","0.5",IF('Spine Calculator'!D9="250gsm uncoated","0.145")))</f>
        <v>0.5</v>
      </c>
      <c r="I5" s="18" t="s">
        <v>124</v>
      </c>
    </row>
    <row r="6" spans="1:9" x14ac:dyDescent="0.2">
      <c r="A6" s="6"/>
      <c r="B6" s="18" t="s">
        <v>84</v>
      </c>
      <c r="C6" s="18" t="str">
        <f>IF('Spine Calculator'!F9="Portrait","210",IF('Spine Calculator'!F9="Landscape","148"))</f>
        <v>210</v>
      </c>
      <c r="D6" s="18" t="str">
        <f>IF('Spine Calculator'!F9="Portrait","148",IF('Spine Calculator'!F9="Landscape","210"))</f>
        <v>148</v>
      </c>
      <c r="E6" s="204" t="s">
        <v>16</v>
      </c>
      <c r="F6" s="205"/>
      <c r="G6" s="19"/>
      <c r="H6" s="19"/>
      <c r="I6" s="18" t="s">
        <v>125</v>
      </c>
    </row>
    <row r="7" spans="1:9" x14ac:dyDescent="0.2">
      <c r="A7" s="6"/>
      <c r="B7" s="18" t="s">
        <v>85</v>
      </c>
      <c r="C7" s="18" t="str">
        <f>IF('Spine Calculator'!F9="Portrait","148",IF('Spine Calculator'!F9="Landscape","105"))</f>
        <v>148</v>
      </c>
      <c r="D7" s="18" t="str">
        <f>IF('Spine Calculator'!F9="Portrait","105",IF('Spine Calculator'!F9="Landscape","148"))</f>
        <v>105</v>
      </c>
      <c r="E7" s="18" t="s">
        <v>632</v>
      </c>
      <c r="F7" s="19"/>
      <c r="G7" s="19"/>
      <c r="H7" s="19"/>
      <c r="I7" s="20"/>
    </row>
    <row r="8" spans="1:9" x14ac:dyDescent="0.2">
      <c r="A8" s="6"/>
      <c r="B8" s="18" t="s">
        <v>92</v>
      </c>
      <c r="C8" s="18" t="str">
        <f>IF('Spine Calculator'!F9="Portrait","210",IF('Spine Calculator'!F9="Landscape","99"))</f>
        <v>210</v>
      </c>
      <c r="D8" s="18" t="str">
        <f>IF('Spine Calculator'!F9="Portrait","99",IF('Spine Calculator'!F9="Landscape","210"))</f>
        <v>99</v>
      </c>
      <c r="E8" s="19"/>
      <c r="F8" s="20"/>
      <c r="G8" s="20"/>
      <c r="H8" s="19"/>
      <c r="I8" s="20"/>
    </row>
    <row r="9" spans="1:9" x14ac:dyDescent="0.2">
      <c r="A9" s="6"/>
      <c r="B9" s="18" t="s">
        <v>1</v>
      </c>
      <c r="C9" s="18" t="str">
        <f>IF('Spine Calculator'!F9="Portrait","148",IF('Spine Calculator'!F9="Landscape","148"))</f>
        <v>148</v>
      </c>
      <c r="D9" s="18" t="str">
        <f>IF('Spine Calculator'!F9="Portrait","148",IF('Spine Calculator'!F9="Landscape","148"))</f>
        <v>148</v>
      </c>
      <c r="E9" s="19"/>
      <c r="F9" s="20"/>
      <c r="G9" s="20"/>
      <c r="H9" s="20"/>
      <c r="I9" s="20"/>
    </row>
    <row r="10" spans="1:9" x14ac:dyDescent="0.2">
      <c r="A10" s="6"/>
      <c r="B10" s="18" t="s">
        <v>2</v>
      </c>
      <c r="C10" s="18" t="str">
        <f>IF('Spine Calculator'!F9="Portrait","210",IF('Spine Calculator'!F9="Landscape","210"))</f>
        <v>210</v>
      </c>
      <c r="D10" s="18" t="str">
        <f>IF('Spine Calculator'!F9="Portrait","210",IF('Spine Calculator'!F9="Landscape","210"))</f>
        <v>210</v>
      </c>
      <c r="E10" s="19"/>
      <c r="F10" s="20"/>
      <c r="G10" s="20"/>
      <c r="H10" s="20"/>
      <c r="I10" s="20"/>
    </row>
    <row r="11" spans="1:9" x14ac:dyDescent="0.2">
      <c r="A11" s="6"/>
      <c r="B11" s="22"/>
      <c r="C11" s="22"/>
      <c r="D11" s="22"/>
      <c r="E11" s="19"/>
      <c r="F11" s="7"/>
      <c r="G11" s="7"/>
      <c r="H11" s="7"/>
      <c r="I11" s="7"/>
    </row>
    <row r="12" spans="1:9" x14ac:dyDescent="0.2">
      <c r="A12" s="6"/>
    </row>
    <row r="13" spans="1:9" x14ac:dyDescent="0.2">
      <c r="A13" s="6"/>
      <c r="D13" s="2"/>
      <c r="E13" s="2"/>
    </row>
    <row r="14" spans="1:9" x14ac:dyDescent="0.2">
      <c r="A14" s="6"/>
    </row>
    <row r="15" spans="1:9" x14ac:dyDescent="0.2">
      <c r="A15" s="6"/>
      <c r="C15" s="3"/>
      <c r="D15" s="3"/>
      <c r="E15" s="3"/>
      <c r="F15" s="3"/>
      <c r="G15" s="3"/>
    </row>
    <row r="16" spans="1:9" x14ac:dyDescent="0.2">
      <c r="A16" s="6"/>
      <c r="C16" s="5"/>
      <c r="D16" s="5"/>
      <c r="E16" s="5"/>
      <c r="F16" s="5"/>
      <c r="G16" s="5"/>
    </row>
    <row r="17" spans="1:7" ht="15.75" thickBot="1" x14ac:dyDescent="0.25">
      <c r="A17" s="6"/>
      <c r="C17" s="1"/>
      <c r="D17" s="1"/>
      <c r="E17" s="1"/>
      <c r="F17" s="1"/>
      <c r="G17" s="1"/>
    </row>
    <row r="18" spans="1:7" ht="15.75" thickBot="1" x14ac:dyDescent="0.25">
      <c r="A18" s="6"/>
      <c r="C18" s="8" t="s">
        <v>13</v>
      </c>
      <c r="D18" s="9" t="s">
        <v>20</v>
      </c>
      <c r="E18" s="9" t="s">
        <v>14</v>
      </c>
      <c r="F18" s="9" t="s">
        <v>21</v>
      </c>
      <c r="G18" s="10" t="s">
        <v>15</v>
      </c>
    </row>
    <row r="19" spans="1:7" ht="15.75" thickBot="1" x14ac:dyDescent="0.25">
      <c r="A19" s="6"/>
      <c r="C19" s="23">
        <f>IF('Spine Calculator'!B21="Truepress",('Spine Calculator'!B9)*(data!F6)+data!H5,('Spine Calculator'!B9)*(data!F5)+data!H5)</f>
        <v>3</v>
      </c>
      <c r="D19" s="11" t="str">
        <f>IF('Spine Calculator'!E9="A4",data!C5,IF('Spine Calculator'!E9="A5",data!C6,IF('Spine Calculator'!E9="A6",data!C7,IF('Spine Calculator'!E9="DL",data!C8,IF('Spine Calculator'!E9="148x148",data!C9,IF('Spine Calculator'!E9="210x210",data!C10,IF('Spine Calculator'!E9="Custom",data!C11)))))))</f>
        <v>210</v>
      </c>
      <c r="E19" s="11" t="str">
        <f>IF('Spine Calculator'!E9="A4",data!D5,IF('Spine Calculator'!E9="A5",data!D6,IF('Spine Calculator'!E9="A6",data!D7,IF('Spine Calculator'!E9="DL",data!D8,IF('Spine Calculator'!E9="148x148",data!D9,IF('Spine Calculator'!E9="210x210",data!D10,IF('Spine Calculator'!E9="Custom",data!D11)))))))</f>
        <v>148</v>
      </c>
      <c r="F19" s="12" t="str">
        <f>IF('Spine Calculator'!E9="A4",data!C5,IF('Spine Calculator'!E9="A5",data!C6,IF('Spine Calculator'!E9="A6",data!C7,IF('Spine Calculator'!E9="DL",data!C8,IF('Spine Calculator'!E9="148x148",data!C9,IF('Spine Calculator'!E9="210x210",data!C10,IF('Spine Calculator'!E9="Custom",data!C10)))))))</f>
        <v>210</v>
      </c>
      <c r="G19" s="13">
        <f>(E19*2)+C19</f>
        <v>299</v>
      </c>
    </row>
    <row r="20" spans="1:7" x14ac:dyDescent="0.2">
      <c r="A20" s="6"/>
      <c r="C20" s="22"/>
    </row>
    <row r="21" spans="1:7" x14ac:dyDescent="0.2">
      <c r="A21" s="6"/>
      <c r="C21" s="3"/>
      <c r="D21" s="4"/>
      <c r="E21" s="4"/>
      <c r="F21" s="4"/>
      <c r="G21" s="4"/>
    </row>
    <row r="22" spans="1:7" x14ac:dyDescent="0.2">
      <c r="A22" s="6"/>
      <c r="C22" s="151"/>
      <c r="D22" s="151"/>
      <c r="E22" s="151"/>
      <c r="F22" s="5"/>
      <c r="G22" s="5"/>
    </row>
    <row r="23" spans="1:7" x14ac:dyDescent="0.2">
      <c r="A23" s="6"/>
      <c r="C23" s="152"/>
      <c r="D23" s="152"/>
      <c r="E23" s="153"/>
    </row>
    <row r="24" spans="1:7" x14ac:dyDescent="0.2">
      <c r="A24" s="6"/>
      <c r="C24" s="152"/>
      <c r="D24" s="152"/>
      <c r="E24" s="153"/>
    </row>
    <row r="25" spans="1:7" x14ac:dyDescent="0.2">
      <c r="A25" s="6"/>
      <c r="C25" s="152"/>
      <c r="D25" s="152"/>
      <c r="E25" s="154"/>
    </row>
    <row r="26" spans="1:7" x14ac:dyDescent="0.2">
      <c r="A26" s="6"/>
      <c r="C26" s="152"/>
      <c r="D26" s="152"/>
      <c r="E26" s="153"/>
    </row>
    <row r="27" spans="1:7" x14ac:dyDescent="0.2">
      <c r="A27" s="6"/>
      <c r="C27" s="7"/>
      <c r="D27" s="7"/>
    </row>
    <row r="28" spans="1:7" x14ac:dyDescent="0.2">
      <c r="A28" s="6"/>
    </row>
    <row r="29" spans="1:7" x14ac:dyDescent="0.2">
      <c r="A29" s="6"/>
    </row>
    <row r="30" spans="1:7" x14ac:dyDescent="0.2">
      <c r="A30" s="6"/>
    </row>
    <row r="31" spans="1:7" x14ac:dyDescent="0.2">
      <c r="A31" s="6"/>
    </row>
    <row r="32" spans="1:7" x14ac:dyDescent="0.2">
      <c r="A32" s="6"/>
    </row>
    <row r="33" spans="1:1" x14ac:dyDescent="0.2">
      <c r="A33" s="6"/>
    </row>
    <row r="34" spans="1:1" x14ac:dyDescent="0.2">
      <c r="A34" s="6"/>
    </row>
    <row r="35" spans="1:1" x14ac:dyDescent="0.2">
      <c r="A35" s="6"/>
    </row>
    <row r="36" spans="1:1" x14ac:dyDescent="0.2">
      <c r="A36" s="6"/>
    </row>
    <row r="37" spans="1:1" x14ac:dyDescent="0.2">
      <c r="A37" s="6"/>
    </row>
    <row r="38" spans="1:1" x14ac:dyDescent="0.2">
      <c r="A38" s="6"/>
    </row>
    <row r="39" spans="1:1" x14ac:dyDescent="0.2">
      <c r="A39" s="6"/>
    </row>
    <row r="40" spans="1:1" x14ac:dyDescent="0.2">
      <c r="A40" s="6"/>
    </row>
    <row r="41" spans="1:1" x14ac:dyDescent="0.2">
      <c r="A41" s="6"/>
    </row>
    <row r="42" spans="1:1" x14ac:dyDescent="0.2">
      <c r="A42" s="6"/>
    </row>
    <row r="43" spans="1:1" x14ac:dyDescent="0.2">
      <c r="A43" s="6"/>
    </row>
    <row r="44" spans="1:1" x14ac:dyDescent="0.2">
      <c r="A44" s="6"/>
    </row>
    <row r="45" spans="1:1" x14ac:dyDescent="0.2">
      <c r="A45" s="6"/>
    </row>
    <row r="46" spans="1:1" x14ac:dyDescent="0.2">
      <c r="A46" s="6"/>
    </row>
    <row r="47" spans="1:1" x14ac:dyDescent="0.2">
      <c r="A47" s="6"/>
    </row>
    <row r="48" spans="1:1" x14ac:dyDescent="0.2">
      <c r="A48" s="6"/>
    </row>
    <row r="49" spans="1:1" x14ac:dyDescent="0.2">
      <c r="A49" s="6"/>
    </row>
    <row r="50" spans="1:1" x14ac:dyDescent="0.2">
      <c r="A50" s="6"/>
    </row>
    <row r="51" spans="1:1" x14ac:dyDescent="0.2">
      <c r="A51" s="6"/>
    </row>
    <row r="52" spans="1:1" x14ac:dyDescent="0.2">
      <c r="A52" s="6"/>
    </row>
    <row r="53" spans="1:1" x14ac:dyDescent="0.2">
      <c r="A53" s="6"/>
    </row>
    <row r="54" spans="1:1" x14ac:dyDescent="0.2">
      <c r="A54" s="6"/>
    </row>
    <row r="55" spans="1:1" x14ac:dyDescent="0.2">
      <c r="A55" s="6"/>
    </row>
    <row r="56" spans="1:1" x14ac:dyDescent="0.2">
      <c r="A56" s="6"/>
    </row>
    <row r="57" spans="1:1" x14ac:dyDescent="0.2">
      <c r="A57" s="6"/>
    </row>
    <row r="58" spans="1:1" x14ac:dyDescent="0.2">
      <c r="A58" s="6"/>
    </row>
    <row r="59" spans="1:1" x14ac:dyDescent="0.2">
      <c r="A59" s="6"/>
    </row>
    <row r="60" spans="1:1" x14ac:dyDescent="0.2">
      <c r="A60" s="6"/>
    </row>
    <row r="61" spans="1:1" x14ac:dyDescent="0.2">
      <c r="A61" s="6"/>
    </row>
    <row r="62" spans="1:1" x14ac:dyDescent="0.2">
      <c r="A62" s="6"/>
    </row>
    <row r="63" spans="1:1" x14ac:dyDescent="0.2">
      <c r="A63" s="6"/>
    </row>
    <row r="64" spans="1:1" x14ac:dyDescent="0.2">
      <c r="A64" s="6"/>
    </row>
    <row r="65" spans="1:1" x14ac:dyDescent="0.2">
      <c r="A65" s="6"/>
    </row>
    <row r="66" spans="1:1" x14ac:dyDescent="0.2">
      <c r="A66" s="6"/>
    </row>
    <row r="67" spans="1:1" x14ac:dyDescent="0.2">
      <c r="A67" s="6"/>
    </row>
    <row r="68" spans="1:1" x14ac:dyDescent="0.2">
      <c r="A68" s="6"/>
    </row>
    <row r="69" spans="1:1" x14ac:dyDescent="0.2">
      <c r="A69" s="6"/>
    </row>
    <row r="70" spans="1:1" x14ac:dyDescent="0.2">
      <c r="A70" s="6"/>
    </row>
    <row r="71" spans="1:1" x14ac:dyDescent="0.2">
      <c r="A71" s="6"/>
    </row>
    <row r="72" spans="1:1" x14ac:dyDescent="0.2">
      <c r="A72" s="6"/>
    </row>
    <row r="73" spans="1:1" x14ac:dyDescent="0.2">
      <c r="A73" s="6"/>
    </row>
    <row r="74" spans="1:1" x14ac:dyDescent="0.2">
      <c r="A74" s="6"/>
    </row>
    <row r="75" spans="1:1" x14ac:dyDescent="0.2">
      <c r="A75" s="6"/>
    </row>
    <row r="76" spans="1:1" x14ac:dyDescent="0.2">
      <c r="A76" s="6"/>
    </row>
    <row r="77" spans="1:1" x14ac:dyDescent="0.2">
      <c r="A77" s="6"/>
    </row>
    <row r="78" spans="1:1" x14ac:dyDescent="0.2">
      <c r="A78" s="6"/>
    </row>
    <row r="79" spans="1:1" x14ac:dyDescent="0.2">
      <c r="A79" s="6"/>
    </row>
    <row r="80" spans="1:1" x14ac:dyDescent="0.2">
      <c r="A80" s="6"/>
    </row>
    <row r="81" spans="1:1" x14ac:dyDescent="0.2">
      <c r="A81" s="6"/>
    </row>
    <row r="82" spans="1:1" x14ac:dyDescent="0.2">
      <c r="A82" s="6"/>
    </row>
    <row r="83" spans="1:1" x14ac:dyDescent="0.2">
      <c r="A83" s="6"/>
    </row>
    <row r="84" spans="1:1" x14ac:dyDescent="0.2">
      <c r="A84" s="6"/>
    </row>
    <row r="85" spans="1:1" x14ac:dyDescent="0.2">
      <c r="A85" s="6"/>
    </row>
    <row r="86" spans="1:1" x14ac:dyDescent="0.2">
      <c r="A86" s="6"/>
    </row>
    <row r="87" spans="1:1" x14ac:dyDescent="0.2">
      <c r="A87" s="6"/>
    </row>
    <row r="88" spans="1:1" x14ac:dyDescent="0.2">
      <c r="A88" s="6"/>
    </row>
    <row r="89" spans="1:1" x14ac:dyDescent="0.2">
      <c r="A89" s="6"/>
    </row>
    <row r="90" spans="1:1" x14ac:dyDescent="0.2">
      <c r="A90" s="6"/>
    </row>
    <row r="91" spans="1:1" x14ac:dyDescent="0.2">
      <c r="A91" s="6"/>
    </row>
    <row r="92" spans="1:1" x14ac:dyDescent="0.2">
      <c r="A92" s="6"/>
    </row>
    <row r="93" spans="1:1" x14ac:dyDescent="0.2">
      <c r="A93" s="6"/>
    </row>
    <row r="94" spans="1:1" x14ac:dyDescent="0.2">
      <c r="A94" s="6"/>
    </row>
    <row r="95" spans="1:1" x14ac:dyDescent="0.2">
      <c r="A95" s="6"/>
    </row>
    <row r="96" spans="1:1" x14ac:dyDescent="0.2">
      <c r="A96" s="6"/>
    </row>
    <row r="97" spans="1:1" x14ac:dyDescent="0.2">
      <c r="A97" s="6"/>
    </row>
    <row r="98" spans="1:1" x14ac:dyDescent="0.2">
      <c r="A98" s="6"/>
    </row>
    <row r="99" spans="1:1" x14ac:dyDescent="0.2">
      <c r="A99" s="6"/>
    </row>
    <row r="100" spans="1:1" x14ac:dyDescent="0.2">
      <c r="A100" s="6"/>
    </row>
    <row r="101" spans="1:1" x14ac:dyDescent="0.2">
      <c r="A101" s="6"/>
    </row>
    <row r="102" spans="1:1" x14ac:dyDescent="0.2">
      <c r="A102" s="6"/>
    </row>
    <row r="103" spans="1:1" x14ac:dyDescent="0.2">
      <c r="A103" s="6"/>
    </row>
    <row r="104" spans="1:1" x14ac:dyDescent="0.2">
      <c r="A104" s="6"/>
    </row>
    <row r="105" spans="1:1" x14ac:dyDescent="0.2">
      <c r="A105" s="6"/>
    </row>
    <row r="106" spans="1:1" x14ac:dyDescent="0.2">
      <c r="A106" s="6"/>
    </row>
    <row r="107" spans="1:1" x14ac:dyDescent="0.2">
      <c r="A107" s="6"/>
    </row>
    <row r="108" spans="1:1" x14ac:dyDescent="0.2">
      <c r="A108" s="6"/>
    </row>
    <row r="109" spans="1:1" x14ac:dyDescent="0.2">
      <c r="A109" s="6"/>
    </row>
    <row r="110" spans="1:1" x14ac:dyDescent="0.2">
      <c r="A110" s="6"/>
    </row>
    <row r="111" spans="1:1" x14ac:dyDescent="0.2">
      <c r="A111" s="6"/>
    </row>
    <row r="112" spans="1:1" x14ac:dyDescent="0.2">
      <c r="A112" s="6"/>
    </row>
    <row r="113" spans="1:1" x14ac:dyDescent="0.2">
      <c r="A113" s="6"/>
    </row>
    <row r="114" spans="1:1" x14ac:dyDescent="0.2">
      <c r="A114" s="6"/>
    </row>
    <row r="115" spans="1:1" x14ac:dyDescent="0.2">
      <c r="A115" s="6"/>
    </row>
    <row r="116" spans="1:1" x14ac:dyDescent="0.2">
      <c r="A116" s="6"/>
    </row>
    <row r="117" spans="1:1" x14ac:dyDescent="0.2">
      <c r="A117" s="6"/>
    </row>
    <row r="118" spans="1:1" x14ac:dyDescent="0.2">
      <c r="A118" s="6"/>
    </row>
    <row r="119" spans="1:1" x14ac:dyDescent="0.2">
      <c r="A119" s="6"/>
    </row>
    <row r="120" spans="1:1" x14ac:dyDescent="0.2">
      <c r="A120" s="6"/>
    </row>
    <row r="121" spans="1:1" x14ac:dyDescent="0.2">
      <c r="A121" s="6"/>
    </row>
    <row r="122" spans="1:1" x14ac:dyDescent="0.2">
      <c r="A122" s="6"/>
    </row>
    <row r="123" spans="1:1" x14ac:dyDescent="0.2">
      <c r="A123" s="6"/>
    </row>
    <row r="124" spans="1:1" x14ac:dyDescent="0.2">
      <c r="A124" s="6"/>
    </row>
    <row r="125" spans="1:1" x14ac:dyDescent="0.2">
      <c r="A125" s="6"/>
    </row>
    <row r="126" spans="1:1" x14ac:dyDescent="0.2">
      <c r="A126" s="6"/>
    </row>
    <row r="127" spans="1:1" x14ac:dyDescent="0.2">
      <c r="A127" s="6"/>
    </row>
    <row r="128" spans="1:1" x14ac:dyDescent="0.2">
      <c r="A128" s="6"/>
    </row>
    <row r="129" spans="1:1" x14ac:dyDescent="0.2">
      <c r="A129" s="6"/>
    </row>
    <row r="130" spans="1:1" x14ac:dyDescent="0.2">
      <c r="A130" s="6"/>
    </row>
    <row r="131" spans="1:1" x14ac:dyDescent="0.2">
      <c r="A131" s="6"/>
    </row>
    <row r="132" spans="1:1" x14ac:dyDescent="0.2">
      <c r="A132" s="6"/>
    </row>
    <row r="133" spans="1:1" x14ac:dyDescent="0.2">
      <c r="A133" s="6"/>
    </row>
    <row r="134" spans="1:1" x14ac:dyDescent="0.2">
      <c r="A134" s="6"/>
    </row>
    <row r="135" spans="1:1" x14ac:dyDescent="0.2">
      <c r="A135" s="6"/>
    </row>
  </sheetData>
  <sheetProtection selectLockedCells="1"/>
  <customSheetViews>
    <customSheetView guid="{0DE2A2F8-3250-4F9E-BA72-2E65E7867BEA}" showPageBreaks="1" printArea="1" state="hidden">
      <selection activeCell="E13" sqref="E13"/>
      <pageMargins left="0.75" right="0.75" top="1" bottom="1" header="0.5" footer="0.5"/>
      <pageSetup paperSize="9" scale="48" orientation="portrait" horizontalDpi="1200" verticalDpi="1200" r:id="rId1"/>
    </customSheetView>
  </customSheetViews>
  <dataValidations count="5">
    <dataValidation type="list" allowBlank="1" showInputMessage="1" showErrorMessage="1" sqref="E16">
      <formula1>$G$5:$G$7</formula1>
    </dataValidation>
    <dataValidation type="list" allowBlank="1" showInputMessage="1" showErrorMessage="1" sqref="G16">
      <formula1>$I$5:$I$6</formula1>
    </dataValidation>
    <dataValidation type="list" allowBlank="1" showInputMessage="1" showErrorMessage="1" sqref="F16">
      <formula1>$B$5:$B$10</formula1>
    </dataValidation>
    <dataValidation type="list" allowBlank="1" showInputMessage="1" showErrorMessage="1" sqref="C16">
      <formula1>#REF!</formula1>
    </dataValidation>
    <dataValidation type="list" allowBlank="1" showInputMessage="1" showErrorMessage="1" sqref="D16">
      <formula1>$E$6:$E$8</formula1>
    </dataValidation>
  </dataValidations>
  <pageMargins left="0.75" right="0.75" top="1" bottom="1" header="0.5" footer="0.5"/>
  <pageSetup paperSize="9" scale="48" orientation="portrait" horizontalDpi="1200" verticalDpi="1200" r:id="rId2"/>
  <extLst>
    <ext xmlns="http://schemas.openxmlformats.org/spreadsheetml/2006/main" xmlns:mx="http://schemas.microsoft.com/office/mac/excel/2008/main" uri="{64002731-A6B0-56B0-2670-7721B7C09600}">
      <mx:PLV Mode="0" OnePage="0" WScale="0"/>
    </ext>
  </extLst>
</worksheet>
</file>

<file path=xl/worksheets/sheet9.xml><?xml version="1.0" encoding="utf-8"?>
<worksheet xmlns="http://purl.oclc.org/ooxml/spreadsheetml/main" xmlns:r="http://purl.oclc.org/ooxml/officeDocument/relationships" xmlns:v="urn:schemas-microsoft-com:vml" xmlns:mc="http://schemas.openxmlformats.org/markup-compatibility/2006" xmlns:x14ac="http://schemas.microsoft.com/office/spreadsheetml/2009/9/ac" mc:Ignorable="x14ac">
  <sheetPr codeName="Sheet8"/>
  <dimension ref="B3:I41"/>
  <sheetViews>
    <sheetView zoomScaleNormal="85" workbookViewId="0">
      <selection activeCell="D24" sqref="D24"/>
    </sheetView>
  </sheetViews>
  <sheetFormatPr defaultRowHeight="15" x14ac:dyDescent="0.25"/>
  <cols>
    <col min="1" max="1" width="7.7265625" style="25" customWidth="1"/>
    <col min="2" max="2" width="14" style="25" customWidth="1"/>
    <col min="3" max="3" width="22.54296875" style="25" customWidth="1"/>
    <col min="4" max="4" width="21.7265625" style="25" customWidth="1"/>
    <col min="5" max="5" width="25.36328125" style="25" customWidth="1"/>
    <col min="6" max="6" width="20.90625" style="25" customWidth="1"/>
    <col min="7" max="7" width="23.36328125" style="25" customWidth="1"/>
    <col min="8" max="8" width="19.1796875" style="25" customWidth="1"/>
    <col min="9" max="9" width="18.36328125" style="25" customWidth="1"/>
    <col min="10" max="16384" width="8.7265625" style="25"/>
  </cols>
  <sheetData>
    <row r="3" spans="2:9" x14ac:dyDescent="0.25">
      <c r="B3" s="24" t="s">
        <v>76</v>
      </c>
      <c r="C3" s="24" t="s">
        <v>75</v>
      </c>
      <c r="D3" s="24" t="s">
        <v>74</v>
      </c>
      <c r="E3" s="24" t="s">
        <v>73</v>
      </c>
      <c r="F3" s="24" t="s">
        <v>72</v>
      </c>
      <c r="G3" s="24" t="s">
        <v>71</v>
      </c>
      <c r="H3" s="24" t="s">
        <v>70</v>
      </c>
      <c r="I3" s="36" t="s">
        <v>69</v>
      </c>
    </row>
    <row r="4" spans="2:9" x14ac:dyDescent="0.25">
      <c r="B4" s="32" t="s">
        <v>105</v>
      </c>
      <c r="C4" s="32" t="str">
        <f>IF('Delivery Calculator'!B11="Monday",'Data (2)'!B6,IF('Delivery Calculator'!B11:B11="Tuesday",'Data (2)'!B7,IF('Delivery Calculator'!B11:B11="Wednesday",'Data (2)'!B8,IF('Delivery Calculator'!B11:B11="Thursday",'Data (2)'!B4,IF('Delivery Calculator'!B11:B11="Friday",'Data (2)'!B5,IF('Delivery Calculator'!B11:B11="Saturday",'Data (2)'!B5,IF('Delivery Calculator'!B11:B11="Sunday",'Data (2)'!B5,)))))))</f>
        <v>monday</v>
      </c>
      <c r="D4" s="32" t="str">
        <f>IF('Delivery Calculator'!C11="Poster/Flyer",'Data (2)'!C4,IF('Delivery Calculator'!C11="Saddle Booklet Silk",'Data (2)'!C5,IF('Delivery Calculator'!C11="Saddle Booklet Uncoated",'Data (2)'!C6,IF('Delivery Calculator'!C11="Folded Product",'Data (2)'!C4,IF('Delivery Calculator'!C11="Bound Booklet",'Data (2)'!C6,IF('Delivery Calculator'!C11="Strut Card",'Data (2)'!C6,IF('Delivery Calculator'!C11="A-Frame",'Data (2)'!C6,IF('Delivery Calculator'!C11="Presentation Folder",'Data (2)'!C6,IF('Delivery Calculator'!C11="Roller Banner",'Data (2)'!C4,IF('Delivery Calculator'!C11="Exhibition Stands",'Data (2)'!C4,IF('Delivery Calculator'!C11="Sticker",'Data (2)'!C4,IF('Delivery Calculator'!C11="PVC Banner",'Data (2)'!C6))))))))))))</f>
        <v>monday</v>
      </c>
      <c r="E4" s="34" t="str">
        <f>IF('Delivery Calculator'!B11="Monday",'Data (2)'!B4,IF('Delivery Calculator'!B11="Tuesday",'Data (2)'!B5,IF('Delivery Calculator'!B11="Wednesday",'Data (2)'!B6,IF('Delivery Calculator'!B11="Thursday",'Data (2)'!B7,IF('Delivery Calculator'!B11="Friday",'Data (2)'!B8,IF('Delivery Calculator'!B11="Saturday",'Data (2)'!B8,IF('Delivery Calculator'!B11="Sunday",'Data (2)'!B8,)))))))</f>
        <v>thursday</v>
      </c>
      <c r="F4" s="34" t="str">
        <f>IF('Delivery Calculator'!C11="Poster/Flyer",'Data (2)'!E4,IF('Delivery Calculator'!C11="Saddle Booklet Silk",'Data (2)'!E5,IF('Delivery Calculator'!C11="Saddle Booklet Uncoated",'Data (2)'!E6,IF('Delivery Calculator'!C11="Folded Product",'Data (2)'!E4,IF('Delivery Calculator'!C11="Bound Booklet",'Data (2)'!E6,IF('Delivery Calculator'!C11="Strut Card",'Data (2)'!E6,IF('Delivery Calculator'!C11="A-Frame",'Data (2)'!E6,IF('Delivery Calculator'!C11="Presentation Folder",'Data (2)'!E6,IF('Delivery Calculator'!C11="Roller Banner",'Data (2)'!E4,IF('Delivery Calculator'!C11="Exhibition Stands",'Data (2)'!E4,IF('Delivery Calculator'!C11="Sticker",'Data (2)'!E4,IF('Delivery Calculator'!C11="PVC Banner",'Data (2)'!E6))))))))))))</f>
        <v>thursday</v>
      </c>
      <c r="G4" s="32" t="s">
        <v>116</v>
      </c>
      <c r="H4" s="32" t="s">
        <v>121</v>
      </c>
      <c r="I4" s="32" t="str">
        <f>IF('Delivery Calculator'!D11="1 Working Day",'Data (2)'!D4,IF('Delivery Calculator'!D11="2 Working Day",'Data (2)'!D5,IF('Delivery Calculator'!D11="3-4 Working Day",'Data (2)'!D6,IF('Delivery Calculator'!D11="7-10 Working Day",'Data (2)'!H5))))</f>
        <v>monday</v>
      </c>
    </row>
    <row r="5" spans="2:9" x14ac:dyDescent="0.25">
      <c r="B5" s="32" t="s">
        <v>106</v>
      </c>
      <c r="C5" s="32" t="str">
        <f>IF('Delivery Calculator'!B11:B11="Monday",'Data (2)'!B7,IF('Delivery Calculator'!B11:B11="Tuesday",'Data (2)'!B8,IF('Delivery Calculator'!B11:B11="Wednesday",'Data (2)'!B4,IF('Delivery Calculator'!B11:B11="Thursday",'Data (2)'!B5,IF('Delivery Calculator'!B11:B11="Friday",'Data (2)'!B6,IF('Delivery Calculator'!B11:B11="Saturday",'Data (2)'!B6,IF('Delivery Calculator'!B11:B11="Sunday",'Data (2)'!B6,)))))))</f>
        <v>tuesday</v>
      </c>
      <c r="D5" s="32" t="str">
        <f>IF('Delivery Calculator'!C11="Poster/Flyer",'Data (2)'!C5,IF('Delivery Calculator'!C11="Saddle Booklet Silk",'Data (2)'!C6,IF('Delivery Calculator'!C11="Saddle Booklet Uncoated",'Data (2)'!C7,IF('Delivery Calculator'!C11="Folded Product",'Data (2)'!C5,IF('Delivery Calculator'!C11="Bound Booklet",'Data (2)'!C7,IF('Delivery Calculator'!C11="A-Frame",'Data (2)'!C7,IF('Delivery Calculator'!C11="Presentation Folder",'Data (2)'!C7,IF('Delivery Calculator'!C11="Roller Banner",'Data (2)'!C5,IF('Delivery Calculator'!C11="Strut Card",'Data (2)'!C7,IF('Delivery Calculator'!C11="Exhibition Stands",'Data (2)'!C5,IF('Delivery Calculator'!C11="Sticker",'Data (2)'!C5,IF('Delivery Calculator'!C11="PVC Banner",'Data (2)'!C7))))))))))))</f>
        <v>tuesday</v>
      </c>
      <c r="E5" s="32" t="str">
        <f>IF('Delivery Calculator'!B11="Monday",'Data (2)'!B5,IF('Delivery Calculator'!B11="Tuesday",'Data (2)'!B6,IF('Delivery Calculator'!B11="Wednesday",'Data (2)'!B7,IF('Delivery Calculator'!B11="Thursday",'Data (2)'!B8,IF('Delivery Calculator'!B11="Friday",'Data (2)'!B4,IF('Delivery Calculator'!B11="Saturday",'Data (2)'!B4,IF('Delivery Calculator'!B11="Sunday",'Data (2)'!B4,)))))))</f>
        <v>friday</v>
      </c>
      <c r="F5" s="32" t="str">
        <f>IF('Delivery Calculator'!C11="Poster/Flyer",'Data (2)'!E5,IF('Delivery Calculator'!C11="Saddle Booklet Silk",'Data (2)'!E6,IF('Delivery Calculator'!C11="Saddle Booklet Uncoated",'Data (2)'!E7,IF('Delivery Calculator'!C11="Folded Product",'Data (2)'!E5,IF('Delivery Calculator'!C11="Bound Booklet",'Data (2)'!E7,IF('Delivery Calculator'!C11="Strut Card",'Data (2)'!E7,IF('Delivery Calculator'!C11="A-Frame",'Data (2)'!E7,IF('Delivery Calculator'!C11="Presentation Folder",'Data (2)'!E7,IF('Delivery Calculator'!C11="Roller Banner",'Data (2)'!E5,IF('Delivery Calculator'!C11="Exhibition Stands",'Data (2)'!E5,IF('Delivery Calculator'!C11="Sticker",'Data (2)'!E5,IF('Delivery Calculator'!C11="PVC Banner",'Data (2)'!E7))))))))))))</f>
        <v>friday</v>
      </c>
      <c r="G5" s="32" t="s">
        <v>117</v>
      </c>
      <c r="H5" s="32" t="s">
        <v>122</v>
      </c>
      <c r="I5" s="32" t="b">
        <f>IF('Delivery Calculator'!E11="1 Working Day",'Data (2)'!D5,IF('Delivery Calculator'!E11="2 Working Day",'Data (2)'!D7,IF('Delivery Calculator'!D11="3-4 Working Day",'Data (2)'!D6,IF('Delivery Calculator'!D11="7-10 Working Day",'Data (2)'!H5))))</f>
        <v>0</v>
      </c>
    </row>
    <row r="6" spans="2:9" x14ac:dyDescent="0.25">
      <c r="B6" s="32" t="s">
        <v>107</v>
      </c>
      <c r="C6" s="32" t="str">
        <f>IF('Delivery Calculator'!B11:B11="Monday",'Data (2)'!B8,IF('Delivery Calculator'!B11:B11="Tuesday",'Data (2)'!B4,IF('Delivery Calculator'!B11:B11="Wednesday",'Data (2)'!B5,IF('Delivery Calculator'!B11:B11="Thursday",'Data (2)'!B6,IF('Delivery Calculator'!B11:B11="Friday",'Data (2)'!B7,IF('Delivery Calculator'!B11:B11="Saturday",'Data (2)'!B7,IF('Delivery Calculator'!B11:B11="Sunday",'Data (2)'!B7,)))))))</f>
        <v>wednesday</v>
      </c>
      <c r="D6" s="32" t="str">
        <f>IF('Delivery Calculator'!C11="Poster/Flyer",'Data (2)'!C8,IF('Delivery Calculator'!C11="Saddle Booklet Silk",'Data (2)'!C9,IF('Delivery Calculator'!C11="Saddle Booklet Uncoated",'Data (2)'!C10,IF('Delivery Calculator'!C11="Folded Product",'Data (2)'!C8,IF('Delivery Calculator'!C11="Bound Booklet",'Data (2)'!C10,IF('Delivery Calculator'!C11="Strut Card",'Data (2)'!C10,IF('Delivery Calculator'!C11="A-Frame",'Data (2)'!C10,IF('Delivery Calculator'!C11="Presentation Folder",'Data (2)'!C10,IF('Delivery Calculator'!C11="Roller Banner",'Data (2)'!C8,IF('Delivery Calculator'!C11="Exhibition Stands",'Data (2)'!C8,IF('Delivery Calculator'!C11="Sticker",'Data (2)'!C8,IF('Delivery Calculator'!C11="PVC Banner",'Data (2)'!C10))))))))))))</f>
        <v>wednesday - thursday</v>
      </c>
      <c r="E6" s="32" t="str">
        <f>IF('Delivery Calculator'!B11="Monday",'Data (2)'!B6,IF('Delivery Calculator'!B11="Tuesday",'Data (2)'!B7,IF('Delivery Calculator'!B11="Wednesday",'Data (2)'!B8,IF('Delivery Calculator'!B11="Thursday",'Data (2)'!B4,IF('Delivery Calculator'!B11="Friday",'Data (2)'!B5,IF('Delivery Calculator'!B11="Saturday",'Data (2)'!B5,IF('Delivery Calculator'!B11="Sunday",'Data (2)'!B5,)))))))</f>
        <v>monday</v>
      </c>
      <c r="F6" s="32" t="str">
        <f>IF('Delivery Calculator'!C11="Poster/Flyer",'Data (2)'!E6,IF('Delivery Calculator'!C11="Saddle Booklet Silk",'Data (2)'!E7,IF('Delivery Calculator'!C11="Saddle Booklet Uncoated",'Data (2)'!E8,IF('Delivery Calculator'!C11="Folded Product",'Data (2)'!E6,IF('Delivery Calculator'!C11="Bound Booklet",'Data (2)'!E8,IF('Delivery Calculator'!C11="A-Frame",'Data (2)'!E8,IF('Delivery Calculator'!C11="Presentation Folder",'Data (2)'!E8,IF('Delivery Calculator'!C11="Roller Banner",'Data (2)'!E6,IF('Delivery Calculator'!C11="Strut Card",'Data (2)'!E8,IF('Delivery Calculator'!C11="Exhibition Stands",'Data (2)'!E6,IF('Delivery Calculator'!C11="Sticker",'Data (2)'!E6,IF('Delivery Calculator'!C11="PVC Banner",'Data (2)'!E8))))))))))))</f>
        <v>monday</v>
      </c>
      <c r="G6" s="32" t="s">
        <v>118</v>
      </c>
      <c r="H6" s="31"/>
      <c r="I6" s="33"/>
    </row>
    <row r="7" spans="2:9" x14ac:dyDescent="0.25">
      <c r="B7" s="32" t="s">
        <v>108</v>
      </c>
      <c r="C7" s="32" t="str">
        <f>IF('Delivery Calculator'!B11:B11="Monday",'Data (2)'!B4,IF('Delivery Calculator'!B11:B11="Tuesday",'Data (2)'!B5,IF('Delivery Calculator'!B11:B11="Wednesday",'Data (2)'!B6,IF('Delivery Calculator'!B11:B11="Thursday",'Data (2)'!B7,IF('Delivery Calculator'!B11:B11="Friday",'Data (2)'!B8,IF('Delivery Calculator'!B11:B11="Saturday",'Data (2)'!B8,IF('Delivery Calculator'!B11:B11="Sunday",'Data (2)'!B8,)))))))</f>
        <v>thursday</v>
      </c>
      <c r="D7" s="32" t="str">
        <f>IF('Delivery Calculator'!C11="Poster/Flyer",'Data (2)'!C6,IF('Delivery Calculator'!C11="Saddle Booklet Silk",'Data (2)'!C7,IF('Delivery Calculator'!C11="Saddle Booklet Uncoated",'Data (2)'!C12,IF('Delivery Calculator'!C11="Folded Product",'Data (2)'!C6,IF('Delivery Calculator'!C11="Bound Booklet",'Data (2)'!C12,IF('Delivery Calculator'!C11="A-Frame",'Data (2)'!C12,IF('Delivery Calculator'!C11="Presentation Folder",'Data (2)'!C12,IF('Delivery Calculator'!C11="Roller Banner",'Data (2)'!C6,IF('Delivery Calculator'!C11="Strut Card",'Data (2)'!C12,IF('Delivery Calculator'!C11="Exhibition Stands",'Data (2)'!C6,IF('Delivery Calculator'!C11="Sticker",'Data (2)'!C6,IF('Delivery Calculator'!C11="PVC Banner",'Data (2)'!C12))))))))))))</f>
        <v>wednesday</v>
      </c>
      <c r="E7" s="32" t="str">
        <f>IF('Delivery Calculator'!B11="Monday",'Data (2)'!B7,IF('Delivery Calculator'!B11="Tuesday",'Data (2)'!B8,IF('Delivery Calculator'!B11="Wednesday",'Data (2)'!B4,IF('Delivery Calculator'!B11="Thursday",'Data (2)'!B5,IF('Delivery Calculator'!B11="Friday",'Data (2)'!B6,IF('Delivery Calculator'!B11="Saturday",'Data (2)'!B6,IF('Delivery Calculator'!B11="Sunday",'Data (2)'!B6,)))))))</f>
        <v>tuesday</v>
      </c>
      <c r="F7" s="32" t="str">
        <f>IF('Delivery Calculator'!C11="Poster/Flyer",'Data (2)'!E9,IF('Delivery Calculator'!C11="Saddle Booklet Silk",'Data (2)'!E10,IF('Delivery Calculator'!C11="Saddle Booklet Uncoated",'Data (2)'!E11,IF('Delivery Calculator'!C11="Folded Product",'Data (2)'!E9,IF('Delivery Calculator'!C11="Bound Booklet",'Data (2)'!E11,IF('Delivery Calculator'!C11="Strut Card",'Data (2)'!E11,IF('Delivery Calculator'!C11="A-Frame",'Data (2)'!E11,IF('Delivery Calculator'!C11="Presentation Folder",'Data (2)'!E11,IF('Delivery Calculator'!C11="Roller Banner",'Data (2)'!E9,IF('Delivery Calculator'!C11="Exhibition Stands",'Data (2)'!E9,IF('Delivery Calculator'!C11="Sticker",'Data (2)'!E9,IF('Delivery Calculator'!C11="PVC Banner",'Data (2)'!E11))))))))))))</f>
        <v>tuesday - wednesday</v>
      </c>
      <c r="G7" s="32" t="s">
        <v>119</v>
      </c>
      <c r="H7" s="31"/>
      <c r="I7" s="32" t="str">
        <f>IF('Delivery Calculator'!C14="Monday",'Data (2)'!B5,IF('Delivery Calculator'!C14="Tuesday",'Data (2)'!B6,IF('Delivery Calculator'!C14="Wednesday",'Data (2)'!B7,IF('Delivery Calculator'!C14="Thursday",'Data (2)'!B8,IF('Delivery Calculator'!C14="Friday",'Data (2)'!B4,IF('Delivery Calculator'!C14="Monday - Tuesday",'Data (2)'!G5,IF('Delivery Calculator'!C14="Tuesday - Wednesday",'Data (2)'!G6,IF('Delivery Calculator'!C14="Wednesday - Thursday",'Data (2)'!G7,IF('Delivery Calculator'!C14="Thursday - Friday",'Data (2)'!G8,IF('Delivery Calculator'!C14="Friday - Monday",'Data (2)'!G4,IF('Delivery Calculator'!C14="Contact",'Data (2)'!H5,IF('Delivery Calculator'!C14="N/A",E18))))))))))))</f>
        <v>monday</v>
      </c>
    </row>
    <row r="8" spans="2:9" x14ac:dyDescent="0.25">
      <c r="B8" s="32" t="s">
        <v>112</v>
      </c>
      <c r="C8" s="32" t="str">
        <f>IF('Delivery Calculator'!B11:B11="Monday",'Data (2)'!G8,IF('Delivery Calculator'!B11:B11="Tuesday",'Data (2)'!G4,IF('Delivery Calculator'!B11:B11="Wednesday",'Data (2)'!G5,IF('Delivery Calculator'!B11:B11="Thursday",'Data (2)'!G6,IF('Delivery Calculator'!B11:B11="Friday",'Data (2)'!G7,IF('Delivery Calculator'!B11:B11="Saturday",'Data (2)'!G7,IF('Delivery Calculator'!B11:B11="Sunday",'Data (2)'!G7,)))))))</f>
        <v>wednesday - thursday</v>
      </c>
      <c r="D8" s="32"/>
      <c r="E8" s="32" t="str">
        <f>IF('Delivery Calculator'!B11="Monday",'Data (2)'!B8,IF('Delivery Calculator'!B11="Tuesday",'Data (2)'!B4,IF('Delivery Calculator'!B11="Wednesday",'Data (2)'!B5,IF('Delivery Calculator'!B11="Thursday",'Data (2)'!B6,IF('Delivery Calculator'!B11="Friday",'Data (2)'!B7,IF('Delivery Calculator'!B11="Saturday",'Data (2)'!B7,IF('Delivery Calculator'!B11="Sunday",'Data (2)'!B7,)))))))</f>
        <v>wednesday</v>
      </c>
      <c r="F8" s="32" t="s">
        <v>115</v>
      </c>
      <c r="G8" s="32" t="s">
        <v>120</v>
      </c>
      <c r="H8" s="31"/>
      <c r="I8" s="32" t="str">
        <f>IF('Delivery Calculator'!C14="Monday",'Data (2)'!B6,IF('Delivery Calculator'!C14="Tuesday",'Data (2)'!B7,IF('Delivery Calculator'!C14="Wednesday",'Data (2)'!B8,IF('Delivery Calculator'!C14="Thursday",'Data (2)'!B4,IF('Delivery Calculator'!C14="Friday",'Data (2)'!B5,IF('Delivery Calculator'!C14="Monday - Tuesday",'Data (2)'!G6,IF('Delivery Calculator'!C14="Tuesday - Wednesday",'Data (2)'!G7,IF('Delivery Calculator'!C14="Wednesday - Thursday",'Data (2)'!G8,IF('Delivery Calculator'!C14="Thursday - Friday",'Data (2)'!G4,IF('Delivery Calculator'!C14="Friday - Monday",'Data (2)'!G5,IF('Delivery Calculator'!C14="Contact",E18,IF('Delivery Calculator'!C14="N/A",E18))))))))))))</f>
        <v>tuesday</v>
      </c>
    </row>
    <row r="9" spans="2:9" x14ac:dyDescent="0.25">
      <c r="B9" s="32" t="s">
        <v>113</v>
      </c>
      <c r="C9" s="32" t="str">
        <f>IF('Delivery Calculator'!B11:B11="Monday",'Data (2)'!G4,IF('Delivery Calculator'!B11:B11="Tuesday",'Data (2)'!G5,IF('Delivery Calculator'!B11:B11="Wednesday",'Data (2)'!G6,IF('Delivery Calculator'!B11:B11="Thursday",'Data (2)'!G7,IF('Delivery Calculator'!B11:B11="Friday",'Data (2)'!G8,IF('Delivery Calculator'!B11:B11="Saturday",'Data (2)'!G8,IF('Delivery Calculator'!B11:B11="Sunday",'Data (2)'!G8,)))))))</f>
        <v>thursday - friday</v>
      </c>
      <c r="D9" s="32"/>
      <c r="E9" s="35" t="str">
        <f>IF('Delivery Calculator'!B11="Monday",'Data (2)'!G7,IF('Delivery Calculator'!B11="Tuesday",'Data (2)'!G8,IF('Delivery Calculator'!B11="Wednesday",'Data (2)'!G4,IF('Delivery Calculator'!B11="Thursday",'Data (2)'!G5,IF('Delivery Calculator'!B11="Friday",'Data (2)'!G6,IF('Delivery Calculator'!B11="Saturday",'Data (2)'!G6,IF('Delivery Calculator'!B11="Sunday",'Data (2)'!G6,)))))))</f>
        <v>tuesday - wednesday</v>
      </c>
      <c r="F9" s="34" t="str">
        <f>E4</f>
        <v>thursday</v>
      </c>
      <c r="H9" s="31"/>
      <c r="I9" s="33"/>
    </row>
    <row r="10" spans="2:9" x14ac:dyDescent="0.25">
      <c r="B10" s="32" t="s">
        <v>114</v>
      </c>
      <c r="C10" s="32" t="str">
        <f>IF('Delivery Calculator'!B11:B11="Monday",'Data (2)'!G5,IF('Delivery Calculator'!B11:B11="Tuesday",'Data (2)'!G6,IF('Delivery Calculator'!B11:B11="Wednesday",'Data (2)'!G7,IF('Delivery Calculator'!B11:B11="Thursday",'Data (2)'!G8,IF('Delivery Calculator'!B11:B11="Friday",'Data (2)'!G4,IF('Delivery Calculator'!B11:B11="Saturday",'Data (2)'!G4,IF('Delivery Calculator'!B11:B11="Sunday",'Data (2)'!G4,)))))))</f>
        <v>friday - monday</v>
      </c>
      <c r="D10" s="32"/>
      <c r="E10" s="32" t="str">
        <f>IF('Delivery Calculator'!B11="Monday",'Data (2)'!G8,IF('Delivery Calculator'!B11="Tuesday",'Data (2)'!G4,IF('Delivery Calculator'!B11="Wednesday",'Data (2)'!G5,IF('Delivery Calculator'!B11="Thursday",'Data (2)'!G6,IF('Delivery Calculator'!B11="Friday",'Data (2)'!G7,IF('Delivery Calculator'!B11="Saturday",'Data (2)'!G7,IF('Delivery Calculator'!B11="Sunday",'Data (2)'!G7,)))))))</f>
        <v>wednesday - thursday</v>
      </c>
      <c r="F10" s="32" t="str">
        <f>'Data (2)'!E5</f>
        <v>friday</v>
      </c>
      <c r="G10" s="31"/>
      <c r="H10" s="31"/>
      <c r="I10" s="33"/>
    </row>
    <row r="11" spans="2:9" x14ac:dyDescent="0.25">
      <c r="B11" s="32"/>
      <c r="C11" s="32" t="str">
        <f>IF('Delivery Calculator'!B11:B11="Monday",'Data (2)'!G6,IF('Delivery Calculator'!B11:B11="Tuesday",'Data (2)'!G7,IF('Delivery Calculator'!B11:B11="Wednesday",'Data (2)'!G8,IF('Delivery Calculator'!B11:B11="Thursday",'Data (2)'!G4,IF('Delivery Calculator'!B11:B11="Friday",'Data (2)'!G5,IF('Delivery Calculator'!B11:B11="Saturday",'Data (2)'!G5,IF('Delivery Calculator'!B11:B11="Sunday",'Data (2)'!G5,)))))))</f>
        <v>monday - tuesday</v>
      </c>
      <c r="D11" s="32"/>
      <c r="E11" s="32" t="str">
        <f>IF('Delivery Calculator'!B11="Monday",'Data (2)'!G4,IF('Delivery Calculator'!B11="Tuesday",'Data (2)'!G5,IF('Delivery Calculator'!B11="Wednesday",'Data (2)'!G6,IF('Delivery Calculator'!B11="Thursday",'Data (2)'!G7,IF('Delivery Calculator'!B11="Friday",'Data (2)'!G8,IF('Delivery Calculator'!B11="Saturday",'Data (2)'!G8,IF('Delivery Calculator'!B11="Sunday",'Data (2)'!G8,)))))))</f>
        <v>thursday - friday</v>
      </c>
      <c r="F11" s="32" t="str">
        <f>'Data (2)'!E6</f>
        <v>monday</v>
      </c>
      <c r="G11" s="32"/>
      <c r="H11" s="32"/>
      <c r="I11" s="33"/>
    </row>
    <row r="12" spans="2:9" x14ac:dyDescent="0.25">
      <c r="B12" s="33"/>
      <c r="C12" s="31" t="str">
        <f>IF('Delivery Calculator'!B11:B11="Monday",'Data (2)'!B5,IF('Delivery Calculator'!B11:B11="Tuesday",'Data (2)'!B6,IF('Delivery Calculator'!B11:B11="Wednesday",'Data (2)'!B7,IF('Delivery Calculator'!B11:B11="Thursday",'Data (2)'!B8,IF('Delivery Calculator'!B11:B11="Friday",'Data (2)'!B4,IF('Delivery Calculator'!B11:B11="Saturday",'Data (2)'!B4,IF('Delivery Calculator'!B11:B11="Sunday",'Data (2)'!B4,)))))))</f>
        <v>friday</v>
      </c>
      <c r="D12" s="33"/>
      <c r="E12" s="32" t="str">
        <f>IF('Delivery Calculator'!B11="Monday",'Data (2)'!G5,IF('Delivery Calculator'!B11="Tuesday",'Data (2)'!G6,IF('Delivery Calculator'!B11="Wednesday",'Data (2)'!G7,IF('Delivery Calculator'!B11="Thursday",'Data (2)'!G8,IF('Delivery Calculator'!B11="Friday",'Data (2)'!G4,IF('Delivery Calculator'!B11="Saturday",'Data (2)'!G4,IF('Delivery Calculator'!B11="Sunday",'Data (2)'!G4,)))))))</f>
        <v>friday - monday</v>
      </c>
      <c r="F12" s="32" t="str">
        <f>'Data (2)'!E9</f>
        <v>tuesday - wednesday</v>
      </c>
      <c r="G12" s="33"/>
      <c r="H12" s="33"/>
      <c r="I12" s="33"/>
    </row>
    <row r="13" spans="2:9" x14ac:dyDescent="0.25">
      <c r="F13" s="25" t="str">
        <f>E6</f>
        <v>monday</v>
      </c>
    </row>
    <row r="17" spans="2:9" x14ac:dyDescent="0.25">
      <c r="B17" s="203" t="s">
        <v>68</v>
      </c>
      <c r="C17" s="203"/>
      <c r="D17" s="203"/>
      <c r="E17" s="203"/>
    </row>
    <row r="18" spans="2:9" x14ac:dyDescent="0.25">
      <c r="B18" s="32" t="str">
        <f>IF('Delivery Calculator'!C11="Poster/Flyer","before 5pm",IF('Delivery Calculator'!C11="Saddle Booklet Silk","before 5pm",IF('Delivery Calculator'!C11="Saddle Booklet Uncoated","before 5pm",IF('Delivery Calculator'!C11="Folded Product","before 5pm",IF('Delivery Calculator'!C11="Bound Booklet","before 5pm",IF('Delivery Calculator'!C11="A-Frame","before 5pm",IF('Delivery Calculator'!C11="Presentation Folder","before 5pm",IF('Delivery Calculator'!C11="Roller Banner","before 5pm",IF('Delivery Calculator'!C11="Strut Card","before 5pm",IF('Delivery Calculator'!C11="Exhibition Stands","before 5pm",IF('Delivery Calculator'!C11="Sticker","before 5pm",IF('Delivery Calculator'!C11="PVC Banner","before 3.30pm"))))))))))))</f>
        <v>before 5pm</v>
      </c>
      <c r="C18" s="32" t="str">
        <f>IF('Delivery Calculator'!D11="1 Working Day",F10,IF('Delivery Calculator'!D11="2 Working Day",'Data (2)'!F11,IF('Delivery Calculator'!D11="3 Working Day",'Data (2)'!F8,IF('Delivery Calculator'!D11="7 Working Day",'Data (2)'!F8,IF('Delivery Calculator'!D11="One Day Express",'Data (2)'!F8,IF('Delivery Calculator'!D11="5 Working Day",'Data (2)'!F8,IF('Delivery Calculator'!D11="Same Day Express",'Data (2)'!F9)))))))</f>
        <v>friday</v>
      </c>
      <c r="D18" s="32" t="str">
        <f>IF('Delivery Calculator'!E11="Next Day",'Data (2)'!I7,IF('Delivery Calculator'!E11="2 Working Day",'Data (2)'!I8))</f>
        <v>monday</v>
      </c>
      <c r="E18" s="32" t="str">
        <f>IF('Delivery Calculator'!D11="1 Working Day",'Data (2)'!D18,IF('Delivery Calculator'!D11="2 Working Day",'Data (2)'!C18,IF('Delivery Calculator'!D11="3 Working Day",'Data (2)'!C18,IF('Delivery Calculator'!D11="7 Working Day",'Data (2)'!C18,IF('Delivery Calculator'!D11="One Day Express",'Data (2)'!C18,IF('Delivery Calculator'!D11="5 Working Day",'Data (2)'!F8,IF('Delivery Calculator'!D11="Same Day Express",'Data (2)'!F5)))))))</f>
        <v>monday</v>
      </c>
    </row>
    <row r="19" spans="2:9" x14ac:dyDescent="0.25">
      <c r="B19" s="203" t="s">
        <v>67</v>
      </c>
      <c r="C19" s="203"/>
      <c r="D19" s="203"/>
      <c r="E19" s="203"/>
    </row>
    <row r="20" spans="2:9" x14ac:dyDescent="0.25">
      <c r="B20" s="32" t="str">
        <f>IF('Delivery Calculator'!C11="Poster/Flyer","before 5pm",IF('Delivery Calculator'!C11="Saddle Booklet Silk","before 5pm",IF('Delivery Calculator'!C11="Saddle Booklet Uncoated","before 5pm",IF('Delivery Calculator'!C11="Folded Product","before 5pm",IF('Delivery Calculator'!C11="Bound Booklet","before 5pm",IF('Delivery Calculator'!C11="A-Frame","before 5pm",IF('Delivery Calculator'!C11="Presentation Folder","before 5pm",IF('Delivery Calculator'!C11="Roller Banner","before 5pm",IF('Delivery Calculator'!C11="Strut Card","before 5pm",IF('Delivery Calculator'!C11="Exhibition Stands","before 5pm",IF('Delivery Calculator'!C11="Sticker","before 5pm",IF('Delivery Calculator'!C11="PVC Banner","before 3.30pm"))))))))))))</f>
        <v>before 5pm</v>
      </c>
      <c r="C20" s="32" t="str">
        <f>IF('Delivery Calculator'!D11="1 Working Day",'Data (2)'!F11,IF('Delivery Calculator'!D11="One Day Express",'Data (2)'!F10,IF('Delivery Calculator'!D11="3 Working Day",'Data (2)'!F12,IF('Delivery Calculator'!D11="7 Working Day",'Data (2)'!H4,IF('Delivery Calculator'!D11="2 Working Day",'Data (2)'!H4,IF('Delivery Calculator'!D11="5 Working Day",'Data (2)'!H4,IF('Delivery Calculator'!D11="Same Day Express",'Data (2)'!F9)))))))</f>
        <v>monday</v>
      </c>
      <c r="D20" s="32" t="str">
        <f>IF('Delivery Calculator'!E11="Next Day",'Data (2)'!I7,IF('Delivery Calculator'!E11="2 Working Day",'Data (2)'!I8))</f>
        <v>monday</v>
      </c>
      <c r="E20" s="31"/>
    </row>
    <row r="24" spans="2:9" x14ac:dyDescent="0.25">
      <c r="B24" s="29"/>
      <c r="C24" s="29"/>
      <c r="D24" s="29"/>
      <c r="E24" s="29"/>
      <c r="F24" s="29"/>
      <c r="G24" s="29"/>
      <c r="H24" s="29"/>
      <c r="I24" s="29"/>
    </row>
    <row r="25" spans="2:9" x14ac:dyDescent="0.25">
      <c r="B25" s="30"/>
      <c r="C25" s="30"/>
      <c r="D25" s="30"/>
      <c r="E25" s="30"/>
      <c r="F25" s="30"/>
      <c r="G25" s="30"/>
      <c r="H25" s="30"/>
      <c r="I25" s="30"/>
    </row>
    <row r="26" spans="2:9" x14ac:dyDescent="0.25">
      <c r="B26" s="30"/>
      <c r="C26" s="30"/>
      <c r="D26" s="30"/>
      <c r="E26" s="30"/>
      <c r="F26" s="30"/>
      <c r="G26" s="30"/>
      <c r="H26" s="30"/>
      <c r="I26" s="30"/>
    </row>
    <row r="27" spans="2:9" x14ac:dyDescent="0.25">
      <c r="B27" s="30"/>
      <c r="C27" s="30"/>
      <c r="D27" s="30"/>
      <c r="E27" s="30"/>
      <c r="F27" s="30"/>
      <c r="G27" s="30"/>
      <c r="H27" s="30"/>
      <c r="I27" s="30"/>
    </row>
    <row r="28" spans="2:9" x14ac:dyDescent="0.25">
      <c r="B28" s="30"/>
      <c r="C28" s="30"/>
      <c r="D28" s="30"/>
      <c r="E28" s="30"/>
      <c r="F28" s="30"/>
      <c r="G28" s="30"/>
      <c r="H28" s="30"/>
      <c r="I28" s="30"/>
    </row>
    <row r="29" spans="2:9" x14ac:dyDescent="0.25">
      <c r="B29" s="30"/>
      <c r="C29" s="30"/>
      <c r="D29" s="30"/>
      <c r="E29" s="30"/>
      <c r="F29" s="30"/>
      <c r="G29" s="30"/>
      <c r="H29" s="30"/>
      <c r="I29" s="30"/>
    </row>
    <row r="30" spans="2:9" x14ac:dyDescent="0.25">
      <c r="B30" s="30"/>
      <c r="C30" s="30"/>
      <c r="D30" s="30"/>
      <c r="E30" s="30"/>
      <c r="F30" s="30"/>
      <c r="G30" s="30"/>
      <c r="H30" s="30"/>
      <c r="I30" s="30"/>
    </row>
    <row r="31" spans="2:9" x14ac:dyDescent="0.25">
      <c r="B31" s="30"/>
      <c r="C31" s="30"/>
      <c r="D31" s="30"/>
      <c r="E31" s="30"/>
      <c r="F31" s="30"/>
      <c r="G31" s="30"/>
      <c r="H31" s="30"/>
      <c r="I31" s="30"/>
    </row>
    <row r="32" spans="2:9" x14ac:dyDescent="0.25">
      <c r="B32" s="30"/>
      <c r="C32" s="30"/>
      <c r="D32" s="30"/>
      <c r="E32" s="30"/>
      <c r="F32" s="30"/>
      <c r="G32" s="30"/>
      <c r="H32" s="30"/>
      <c r="I32" s="30"/>
    </row>
    <row r="33" spans="2:9" x14ac:dyDescent="0.25">
      <c r="B33" s="30"/>
      <c r="C33" s="30"/>
      <c r="D33" s="30"/>
      <c r="E33" s="30"/>
      <c r="F33" s="30"/>
      <c r="G33" s="30"/>
      <c r="H33" s="30"/>
      <c r="I33" s="30"/>
    </row>
    <row r="34" spans="2:9" x14ac:dyDescent="0.25">
      <c r="B34" s="29"/>
      <c r="C34" s="29"/>
      <c r="D34" s="29"/>
      <c r="E34" s="29"/>
      <c r="F34" s="29"/>
      <c r="G34" s="30"/>
      <c r="H34" s="30"/>
      <c r="I34" s="30"/>
    </row>
    <row r="35" spans="2:9" x14ac:dyDescent="0.25">
      <c r="B35" s="30"/>
      <c r="C35" s="30"/>
      <c r="D35" s="30"/>
      <c r="E35" s="30"/>
      <c r="F35" s="30"/>
      <c r="G35" s="30"/>
      <c r="H35" s="30"/>
      <c r="I35" s="30"/>
    </row>
    <row r="36" spans="2:9" x14ac:dyDescent="0.25">
      <c r="B36" s="27"/>
      <c r="C36" s="27"/>
      <c r="D36" s="27"/>
      <c r="E36" s="27"/>
      <c r="F36" s="27"/>
      <c r="G36" s="27"/>
      <c r="H36" s="27"/>
      <c r="I36" s="27"/>
    </row>
    <row r="37" spans="2:9" x14ac:dyDescent="0.25">
      <c r="B37" s="29"/>
      <c r="C37" s="29"/>
      <c r="D37" s="29"/>
      <c r="E37" s="27"/>
      <c r="F37" s="27"/>
      <c r="G37" s="27"/>
      <c r="H37" s="27"/>
      <c r="I37" s="27"/>
    </row>
    <row r="38" spans="2:9" x14ac:dyDescent="0.25">
      <c r="B38" s="28"/>
      <c r="C38" s="28"/>
      <c r="D38" s="28"/>
      <c r="E38" s="27"/>
      <c r="F38" s="27"/>
      <c r="G38" s="27"/>
      <c r="H38" s="27"/>
      <c r="I38" s="27"/>
    </row>
    <row r="39" spans="2:9" x14ac:dyDescent="0.25">
      <c r="D39" s="26"/>
      <c r="E39" s="26"/>
      <c r="F39" s="26"/>
      <c r="G39" s="26"/>
      <c r="H39" s="26"/>
    </row>
    <row r="40" spans="2:9" x14ac:dyDescent="0.25">
      <c r="D40" s="26"/>
      <c r="E40" s="26"/>
      <c r="F40" s="26"/>
      <c r="G40" s="26"/>
      <c r="H40" s="26"/>
    </row>
    <row r="41" spans="2:9" x14ac:dyDescent="0.25">
      <c r="D41" s="26"/>
      <c r="E41" s="26"/>
      <c r="F41" s="26"/>
      <c r="G41" s="26"/>
      <c r="H41" s="26"/>
    </row>
  </sheetData>
  <customSheetViews>
    <customSheetView guid="{0DE2A2F8-3250-4F9E-BA72-2E65E7867BEA}" showPageBreaks="1">
      <selection activeCell="B20" sqref="B20"/>
      <pageMargins left="0" right="0" top="0.39370078740157477" bottom="0.39370078740157477" header="0" footer="0"/>
      <pageSetup paperSize="9" scale="47" fitToWidth="0" fitToHeight="0" pageOrder="overThenDown" orientation="portrait" horizontalDpi="1200" verticalDpi="1200" r:id="rId1"/>
      <headerFooter>
        <oddHeader>&amp;C&amp;A</oddHeader>
        <oddFooter>&amp;CPage &amp;P</oddFooter>
      </headerFooter>
    </customSheetView>
  </customSheetViews>
  <mergeCells count="2">
    <mergeCell ref="B17:E17"/>
    <mergeCell ref="B19:E19"/>
  </mergeCells>
  <pageMargins left="0" right="0" top="0.39370078740157477" bottom="0.39370078740157477" header="0" footer="0"/>
  <pageSetup paperSize="9" scale="47" fitToWidth="0" fitToHeight="0" pageOrder="overThenDown" orientation="portrait" horizontalDpi="1200" verticalDpi="1200" r:id="rId2"/>
  <headerFooter>
    <oddHeader>&amp;C&amp;A</oddHeader>
    <oddFooter>&amp;CPage &amp;P</oddFooter>
  </headerFooter>
</worksheet>
</file>

<file path=docProps/app.xml><?xml version="1.0" encoding="utf-8"?>
<Properties xmlns="http://purl.oclc.org/ooxml/officeDocument/extendedProperties" xmlns:vt="http://purl.oclc.org/ooxml/officeDocument/docPropsVTypes">
  <Application>Microsoft Excel</Application>
  <DocSecurity>0</DocSecurity>
  <ScaleCrop>false</ScaleCrop>
  <HeadingPairs>
    <vt:vector size="4" baseType="variant">
      <vt:variant>
        <vt:lpstr>Worksheets</vt:lpstr>
      </vt:variant>
      <vt:variant>
        <vt:i4>9</vt:i4>
      </vt:variant>
      <vt:variant>
        <vt:lpstr>Named Ranges</vt:lpstr>
      </vt:variant>
      <vt:variant>
        <vt:i4>5</vt:i4>
      </vt:variant>
    </vt:vector>
  </HeadingPairs>
  <TitlesOfParts>
    <vt:vector size="14" baseType="lpstr">
      <vt:lpstr>Delivery Calculator</vt:lpstr>
      <vt:lpstr>Size Calculator</vt:lpstr>
      <vt:lpstr>Data 3</vt:lpstr>
      <vt:lpstr>Data 4</vt:lpstr>
      <vt:lpstr>Spine Calculator</vt:lpstr>
      <vt:lpstr>A Size Templates</vt:lpstr>
      <vt:lpstr>Templates</vt:lpstr>
      <vt:lpstr>data</vt:lpstr>
      <vt:lpstr>Data (2)</vt:lpstr>
      <vt:lpstr>'A Size Templates'!Print_Area</vt:lpstr>
      <vt:lpstr>data!Print_Area</vt:lpstr>
      <vt:lpstr>'Delivery Calculator'!Print_Area</vt:lpstr>
      <vt:lpstr>'Size Calculator'!Print_Area</vt:lpstr>
      <vt:lpstr>'Spine Calculator'!Print_Area</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creator>Lee Hollen</dc:creator>
  <cp:lastModifiedBy>Jennie Talbot</cp:lastModifiedBy>
  <cp:lastPrinted>2017-01-11T11:36:06Z</cp:lastPrinted>
  <dcterms:created xsi:type="dcterms:W3CDTF">2017-01-04T18:38:21Z</dcterms:created>
  <dcterms:modified xsi:type="dcterms:W3CDTF">2019-11-26T14:03:07Z</dcterms:modified>
</cp:coreProperties>
</file>